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TR4\PV moduli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2" i="1" l="1"/>
  <c r="AT33" i="1" s="1"/>
  <c r="AS32" i="1"/>
  <c r="AS33" i="1" s="1"/>
  <c r="AT25" i="1"/>
  <c r="AT26" i="1" s="1"/>
  <c r="AT27" i="1" s="1"/>
  <c r="AS25" i="1"/>
  <c r="AS26" i="1" s="1"/>
  <c r="AS27" i="1" s="1"/>
  <c r="AT23" i="1"/>
  <c r="AS23" i="1"/>
  <c r="AT20" i="1"/>
  <c r="AS20" i="1"/>
  <c r="AT19" i="1"/>
  <c r="AT28" i="1" s="1"/>
  <c r="AT29" i="1" s="1"/>
  <c r="AS19" i="1"/>
  <c r="AT18" i="1"/>
  <c r="AS18" i="1"/>
  <c r="AT11" i="1"/>
  <c r="AS11" i="1"/>
  <c r="AT9" i="1"/>
  <c r="AS9" i="1"/>
  <c r="AT7" i="1"/>
  <c r="AS7" i="1"/>
  <c r="AT34" i="1" l="1"/>
  <c r="AT35" i="1" s="1"/>
  <c r="AT36" i="1" s="1"/>
  <c r="AS28" i="1"/>
  <c r="AS29" i="1" s="1"/>
  <c r="AS34" i="1"/>
  <c r="AS35" i="1" s="1"/>
  <c r="AQ11" i="1"/>
  <c r="AR11" i="1"/>
  <c r="AQ9" i="1"/>
  <c r="AR9" i="1"/>
  <c r="AQ25" i="1"/>
  <c r="AQ26" i="1" s="1"/>
  <c r="AR25" i="1"/>
  <c r="AR26" i="1" s="1"/>
  <c r="AR27" i="1" s="1"/>
  <c r="AQ23" i="1"/>
  <c r="AR23" i="1"/>
  <c r="AQ20" i="1"/>
  <c r="AR20" i="1"/>
  <c r="AQ19" i="1"/>
  <c r="AR19" i="1"/>
  <c r="AQ18" i="1"/>
  <c r="AR18" i="1"/>
  <c r="AQ32" i="1"/>
  <c r="AQ33" i="1" s="1"/>
  <c r="AQ34" i="1" s="1"/>
  <c r="AR32" i="1"/>
  <c r="AR33" i="1" s="1"/>
  <c r="AP23" i="1"/>
  <c r="AQ7" i="1"/>
  <c r="AR7" i="1"/>
  <c r="AS36" i="1" l="1"/>
  <c r="AR34" i="1"/>
  <c r="AR35" i="1" s="1"/>
  <c r="AQ28" i="1"/>
  <c r="AQ29" i="1" s="1"/>
  <c r="AQ27" i="1"/>
  <c r="AR28" i="1"/>
  <c r="AR29" i="1" s="1"/>
  <c r="AR36" i="1" s="1"/>
  <c r="AQ35" i="1"/>
  <c r="AQ36" i="1"/>
  <c r="AP33" i="1"/>
  <c r="AO33" i="1"/>
  <c r="AP32" i="1"/>
  <c r="AO32" i="1"/>
  <c r="AP25" i="1"/>
  <c r="AP26" i="1" s="1"/>
  <c r="AP27" i="1" s="1"/>
  <c r="AO25" i="1"/>
  <c r="AO26" i="1" s="1"/>
  <c r="AO27" i="1" s="1"/>
  <c r="AO23" i="1"/>
  <c r="AP14" i="1"/>
  <c r="AP19" i="1" s="1"/>
  <c r="AO14" i="1"/>
  <c r="AO19" i="1" s="1"/>
  <c r="AP11" i="1"/>
  <c r="AO11" i="1"/>
  <c r="AP9" i="1"/>
  <c r="AO9" i="1"/>
  <c r="AP7" i="1"/>
  <c r="AO7" i="1"/>
  <c r="AN32" i="1"/>
  <c r="AN33" i="1" s="1"/>
  <c r="AM32" i="1"/>
  <c r="AM33" i="1" s="1"/>
  <c r="AN25" i="1"/>
  <c r="AN26" i="1" s="1"/>
  <c r="AN27" i="1" s="1"/>
  <c r="AM25" i="1"/>
  <c r="AM26" i="1" s="1"/>
  <c r="AM27" i="1" s="1"/>
  <c r="AN23" i="1"/>
  <c r="AM23" i="1"/>
  <c r="AN14" i="1"/>
  <c r="AN19" i="1" s="1"/>
  <c r="AM14" i="1"/>
  <c r="AM19" i="1" s="1"/>
  <c r="AN11" i="1"/>
  <c r="AM11" i="1"/>
  <c r="AN9" i="1"/>
  <c r="AM9" i="1"/>
  <c r="AN7" i="1"/>
  <c r="AM7" i="1"/>
  <c r="AK33" i="1"/>
  <c r="AK32" i="1"/>
  <c r="AK27" i="1"/>
  <c r="AK26" i="1"/>
  <c r="AK25" i="1"/>
  <c r="AK23" i="1"/>
  <c r="AK20" i="1"/>
  <c r="AK19" i="1"/>
  <c r="AK28" i="1" s="1"/>
  <c r="AK29" i="1" s="1"/>
  <c r="AK17" i="1"/>
  <c r="AK18" i="1" s="1"/>
  <c r="AK16" i="1"/>
  <c r="AK15" i="1"/>
  <c r="AK14" i="1"/>
  <c r="AK11" i="1"/>
  <c r="AK9" i="1"/>
  <c r="AK7" i="1"/>
  <c r="AL32" i="1"/>
  <c r="AL33" i="1" s="1"/>
  <c r="AL25" i="1"/>
  <c r="AL26" i="1" s="1"/>
  <c r="AL27" i="1" s="1"/>
  <c r="AL23" i="1"/>
  <c r="AL14" i="1"/>
  <c r="AL19" i="1" s="1"/>
  <c r="AL11" i="1"/>
  <c r="AL9" i="1"/>
  <c r="AL7" i="1"/>
  <c r="AO20" i="1" l="1"/>
  <c r="AO28" i="1"/>
  <c r="AO29" i="1" s="1"/>
  <c r="AP28" i="1"/>
  <c r="AP29" i="1" s="1"/>
  <c r="AP20" i="1"/>
  <c r="AO15" i="1"/>
  <c r="AO16" i="1" s="1"/>
  <c r="AO17" i="1"/>
  <c r="AO18" i="1" s="1"/>
  <c r="AP15" i="1"/>
  <c r="AP16" i="1" s="1"/>
  <c r="AP17" i="1"/>
  <c r="AP18" i="1" s="1"/>
  <c r="AN28" i="1"/>
  <c r="AN29" i="1" s="1"/>
  <c r="AN20" i="1"/>
  <c r="AM28" i="1"/>
  <c r="AM29" i="1" s="1"/>
  <c r="AM20" i="1"/>
  <c r="AM15" i="1"/>
  <c r="AM16" i="1" s="1"/>
  <c r="AM17" i="1"/>
  <c r="AM18" i="1" s="1"/>
  <c r="AN15" i="1"/>
  <c r="AN16" i="1" s="1"/>
  <c r="AN17" i="1"/>
  <c r="AN18" i="1" s="1"/>
  <c r="AK34" i="1"/>
  <c r="AK35" i="1" s="1"/>
  <c r="AK36" i="1" s="1"/>
  <c r="AL17" i="1"/>
  <c r="AL18" i="1" s="1"/>
  <c r="AL28" i="1"/>
  <c r="AL29" i="1" s="1"/>
  <c r="AL20" i="1"/>
  <c r="AL15" i="1"/>
  <c r="AL16" i="1" s="1"/>
  <c r="AP34" i="1" l="1"/>
  <c r="AP35" i="1"/>
  <c r="AP36" i="1"/>
  <c r="AO34" i="1"/>
  <c r="AO35" i="1" s="1"/>
  <c r="AO36" i="1" s="1"/>
  <c r="AN34" i="1"/>
  <c r="AN35" i="1" s="1"/>
  <c r="AN36" i="1" s="1"/>
  <c r="AM34" i="1"/>
  <c r="AM35" i="1" s="1"/>
  <c r="AM36" i="1" s="1"/>
  <c r="AL34" i="1"/>
  <c r="AL35" i="1" s="1"/>
  <c r="AL36" i="1" s="1"/>
  <c r="AI7" i="1" l="1"/>
  <c r="AJ7" i="1"/>
  <c r="AI9" i="1"/>
  <c r="AJ9" i="1"/>
  <c r="AI11" i="1"/>
  <c r="AJ11" i="1"/>
  <c r="AI14" i="1"/>
  <c r="AI15" i="1" s="1"/>
  <c r="AI16" i="1" s="1"/>
  <c r="AJ14" i="1"/>
  <c r="AJ15" i="1" s="1"/>
  <c r="AJ16" i="1" s="1"/>
  <c r="AI17" i="1"/>
  <c r="AI18" i="1"/>
  <c r="AI19" i="1"/>
  <c r="AI20" i="1"/>
  <c r="AI23" i="1"/>
  <c r="AJ23" i="1"/>
  <c r="AI25" i="1"/>
  <c r="AI26" i="1" s="1"/>
  <c r="AJ25" i="1"/>
  <c r="AJ26" i="1" s="1"/>
  <c r="AJ27" i="1" s="1"/>
  <c r="AI32" i="1"/>
  <c r="AJ32" i="1"/>
  <c r="AJ33" i="1" s="1"/>
  <c r="AI33" i="1"/>
  <c r="AI34" i="1" s="1"/>
  <c r="AI35" i="1" s="1"/>
  <c r="AH32" i="1"/>
  <c r="AH33" i="1" s="1"/>
  <c r="AG32" i="1"/>
  <c r="AG33" i="1" s="1"/>
  <c r="AH25" i="1"/>
  <c r="AH26" i="1" s="1"/>
  <c r="AH27" i="1" s="1"/>
  <c r="AG25" i="1"/>
  <c r="AG26" i="1" s="1"/>
  <c r="AG27" i="1" s="1"/>
  <c r="AH23" i="1"/>
  <c r="AG23" i="1"/>
  <c r="AH14" i="1"/>
  <c r="AH19" i="1" s="1"/>
  <c r="AH20" i="1" s="1"/>
  <c r="AG14" i="1"/>
  <c r="AG19" i="1" s="1"/>
  <c r="AG20" i="1" s="1"/>
  <c r="AH11" i="1"/>
  <c r="AG11" i="1"/>
  <c r="AH9" i="1"/>
  <c r="AG9" i="1"/>
  <c r="AH7" i="1"/>
  <c r="AG7" i="1"/>
  <c r="AI28" i="1" l="1"/>
  <c r="AI29" i="1" s="1"/>
  <c r="AI36" i="1" s="1"/>
  <c r="AI27" i="1"/>
  <c r="AJ19" i="1"/>
  <c r="AJ17" i="1"/>
  <c r="AJ18" i="1" s="1"/>
  <c r="AG17" i="1"/>
  <c r="AG18" i="1" s="1"/>
  <c r="AH17" i="1"/>
  <c r="AH18" i="1" s="1"/>
  <c r="AG15" i="1"/>
  <c r="AG16" i="1" s="1"/>
  <c r="AH15" i="1"/>
  <c r="AH16" i="1" s="1"/>
  <c r="AG34" i="1"/>
  <c r="AG35" i="1" s="1"/>
  <c r="AH34" i="1"/>
  <c r="AH35" i="1" s="1"/>
  <c r="AG28" i="1"/>
  <c r="AG29" i="1" s="1"/>
  <c r="AH28" i="1"/>
  <c r="AH29" i="1" s="1"/>
  <c r="AJ28" i="1" l="1"/>
  <c r="AJ29" i="1" s="1"/>
  <c r="AJ20" i="1"/>
  <c r="AH36" i="1"/>
  <c r="AG36" i="1"/>
  <c r="AJ34" i="1" l="1"/>
  <c r="AJ35" i="1" s="1"/>
  <c r="AJ36" i="1" s="1"/>
  <c r="AF32" i="1" l="1"/>
  <c r="AF33" i="1" s="1"/>
  <c r="AE32" i="1"/>
  <c r="AE33" i="1" s="1"/>
  <c r="AF25" i="1"/>
  <c r="AF26" i="1" s="1"/>
  <c r="AF27" i="1" s="1"/>
  <c r="AE25" i="1"/>
  <c r="AE26" i="1" s="1"/>
  <c r="AE27" i="1" s="1"/>
  <c r="AF23" i="1"/>
  <c r="AE23" i="1"/>
  <c r="AF14" i="1"/>
  <c r="AF19" i="1" s="1"/>
  <c r="AE14" i="1"/>
  <c r="AE19" i="1" s="1"/>
  <c r="AF11" i="1"/>
  <c r="AE11" i="1"/>
  <c r="AF9" i="1"/>
  <c r="AE9" i="1"/>
  <c r="AF7" i="1"/>
  <c r="AE7" i="1"/>
  <c r="AE28" i="1" l="1"/>
  <c r="AE29" i="1" s="1"/>
  <c r="AE20" i="1"/>
  <c r="AF28" i="1"/>
  <c r="AF29" i="1" s="1"/>
  <c r="AF20" i="1"/>
  <c r="AE15" i="1"/>
  <c r="AE16" i="1" s="1"/>
  <c r="AE17" i="1"/>
  <c r="AE18" i="1" s="1"/>
  <c r="AF15" i="1"/>
  <c r="AF16" i="1" s="1"/>
  <c r="AF17" i="1"/>
  <c r="AF18" i="1" s="1"/>
  <c r="AF34" i="1" l="1"/>
  <c r="AF35" i="1" s="1"/>
  <c r="AF36" i="1" s="1"/>
  <c r="AE34" i="1"/>
  <c r="AE35" i="1" s="1"/>
  <c r="AE36" i="1" s="1"/>
  <c r="AB32" i="1" l="1"/>
  <c r="AB33" i="1" s="1"/>
  <c r="AA32" i="1"/>
  <c r="AA33" i="1" s="1"/>
  <c r="AB25" i="1"/>
  <c r="AB26" i="1" s="1"/>
  <c r="AB27" i="1" s="1"/>
  <c r="AA25" i="1"/>
  <c r="AA26" i="1" s="1"/>
  <c r="AA27" i="1" s="1"/>
  <c r="AB23" i="1"/>
  <c r="AB17" i="1"/>
  <c r="AB18" i="1" s="1"/>
  <c r="AB15" i="1"/>
  <c r="AB16" i="1" s="1"/>
  <c r="AB14" i="1"/>
  <c r="AB19" i="1" s="1"/>
  <c r="AA14" i="1"/>
  <c r="AA19" i="1" s="1"/>
  <c r="AB11" i="1"/>
  <c r="AA11" i="1"/>
  <c r="AB9" i="1"/>
  <c r="AA9" i="1"/>
  <c r="AB7" i="1"/>
  <c r="AA7" i="1"/>
  <c r="Z32" i="1"/>
  <c r="Z33" i="1" s="1"/>
  <c r="Y32" i="1"/>
  <c r="Y33" i="1" s="1"/>
  <c r="Z25" i="1"/>
  <c r="Z26" i="1" s="1"/>
  <c r="Z27" i="1" s="1"/>
  <c r="Y25" i="1"/>
  <c r="Y26" i="1" s="1"/>
  <c r="Y27" i="1" s="1"/>
  <c r="Z23" i="1"/>
  <c r="Y23" i="1"/>
  <c r="Z14" i="1"/>
  <c r="Z19" i="1" s="1"/>
  <c r="Y14" i="1"/>
  <c r="Y17" i="1" s="1"/>
  <c r="Y18" i="1" s="1"/>
  <c r="Z11" i="1"/>
  <c r="Y11" i="1"/>
  <c r="Z9" i="1"/>
  <c r="Y9" i="1"/>
  <c r="Z7" i="1"/>
  <c r="Y7" i="1"/>
  <c r="Z28" i="1" l="1"/>
  <c r="Z29" i="1" s="1"/>
  <c r="Y15" i="1"/>
  <c r="Y16" i="1" s="1"/>
  <c r="Y19" i="1"/>
  <c r="Y20" i="1" s="1"/>
  <c r="Z17" i="1"/>
  <c r="Z18" i="1" s="1"/>
  <c r="Z15" i="1"/>
  <c r="Z16" i="1" s="1"/>
  <c r="AB28" i="1"/>
  <c r="AB29" i="1" s="1"/>
  <c r="AA20" i="1"/>
  <c r="AA28" i="1"/>
  <c r="AA29" i="1" s="1"/>
  <c r="AB20" i="1"/>
  <c r="AA15" i="1"/>
  <c r="AA16" i="1" s="1"/>
  <c r="AA17" i="1"/>
  <c r="AA18" i="1" s="1"/>
  <c r="Z20" i="1"/>
  <c r="AD32" i="1"/>
  <c r="AD33" i="1" s="1"/>
  <c r="AC32" i="1"/>
  <c r="AC33" i="1" s="1"/>
  <c r="AD25" i="1"/>
  <c r="AD26" i="1" s="1"/>
  <c r="AD27" i="1" s="1"/>
  <c r="AC25" i="1"/>
  <c r="AC26" i="1" s="1"/>
  <c r="AC27" i="1" s="1"/>
  <c r="AD23" i="1"/>
  <c r="AD14" i="1"/>
  <c r="AD19" i="1" s="1"/>
  <c r="AD20" i="1" s="1"/>
  <c r="AC14" i="1"/>
  <c r="AC19" i="1" s="1"/>
  <c r="AD11" i="1"/>
  <c r="AC11" i="1"/>
  <c r="AD9" i="1"/>
  <c r="AC9" i="1"/>
  <c r="AD7" i="1"/>
  <c r="AC7" i="1"/>
  <c r="Y28" i="1" l="1"/>
  <c r="Y29" i="1" s="1"/>
  <c r="AA34" i="1"/>
  <c r="AA35" i="1" s="1"/>
  <c r="AA36" i="1" s="1"/>
  <c r="AB34" i="1"/>
  <c r="AB35" i="1" s="1"/>
  <c r="AB36" i="1" s="1"/>
  <c r="Z34" i="1"/>
  <c r="Z35" i="1" s="1"/>
  <c r="Z36" i="1" s="1"/>
  <c r="Y34" i="1"/>
  <c r="Y35" i="1"/>
  <c r="Y36" i="1" s="1"/>
  <c r="AC28" i="1"/>
  <c r="AC29" i="1" s="1"/>
  <c r="AD15" i="1"/>
  <c r="AD16" i="1" s="1"/>
  <c r="AD17" i="1"/>
  <c r="AD18" i="1" s="1"/>
  <c r="AC15" i="1"/>
  <c r="AC16" i="1" s="1"/>
  <c r="AC17" i="1"/>
  <c r="AC18" i="1" s="1"/>
  <c r="AD34" i="1"/>
  <c r="AD35" i="1" s="1"/>
  <c r="AC20" i="1"/>
  <c r="AD28" i="1"/>
  <c r="AD29" i="1" s="1"/>
  <c r="AC34" i="1" l="1"/>
  <c r="AC35" i="1" s="1"/>
  <c r="AC36" i="1" s="1"/>
  <c r="AD36" i="1"/>
  <c r="X32" i="1" l="1"/>
  <c r="X33" i="1" s="1"/>
  <c r="W32" i="1"/>
  <c r="W33" i="1" s="1"/>
  <c r="X25" i="1"/>
  <c r="X26" i="1" s="1"/>
  <c r="X27" i="1" s="1"/>
  <c r="W25" i="1"/>
  <c r="W26" i="1" s="1"/>
  <c r="W27" i="1" s="1"/>
  <c r="X23" i="1"/>
  <c r="W23" i="1"/>
  <c r="X14" i="1"/>
  <c r="X19" i="1" s="1"/>
  <c r="W14" i="1"/>
  <c r="W19" i="1" s="1"/>
  <c r="X11" i="1"/>
  <c r="W11" i="1"/>
  <c r="X9" i="1"/>
  <c r="W9" i="1"/>
  <c r="X7" i="1"/>
  <c r="W7" i="1"/>
  <c r="V32" i="1"/>
  <c r="V33" i="1" s="1"/>
  <c r="U32" i="1"/>
  <c r="U33" i="1" s="1"/>
  <c r="V25" i="1"/>
  <c r="V26" i="1" s="1"/>
  <c r="V27" i="1" s="1"/>
  <c r="U25" i="1"/>
  <c r="U26" i="1" s="1"/>
  <c r="U27" i="1" s="1"/>
  <c r="V23" i="1"/>
  <c r="U23" i="1"/>
  <c r="V14" i="1"/>
  <c r="V17" i="1" s="1"/>
  <c r="V18" i="1" s="1"/>
  <c r="U14" i="1"/>
  <c r="U17" i="1" s="1"/>
  <c r="U18" i="1" s="1"/>
  <c r="V11" i="1"/>
  <c r="U11" i="1"/>
  <c r="V9" i="1"/>
  <c r="U9" i="1"/>
  <c r="V7" i="1"/>
  <c r="U7" i="1"/>
  <c r="S32" i="1"/>
  <c r="S33" i="1" s="1"/>
  <c r="S25" i="1"/>
  <c r="S26" i="1" s="1"/>
  <c r="S27" i="1" s="1"/>
  <c r="S23" i="1"/>
  <c r="S14" i="1"/>
  <c r="S19" i="1" s="1"/>
  <c r="S11" i="1"/>
  <c r="S9" i="1"/>
  <c r="S7" i="1"/>
  <c r="T9" i="1"/>
  <c r="T32" i="1"/>
  <c r="T33" i="1" s="1"/>
  <c r="T25" i="1"/>
  <c r="T26" i="1" s="1"/>
  <c r="T27" i="1" s="1"/>
  <c r="T23" i="1"/>
  <c r="T14" i="1"/>
  <c r="T17" i="1" s="1"/>
  <c r="T18" i="1" s="1"/>
  <c r="T11" i="1"/>
  <c r="T7" i="1"/>
  <c r="S15" i="1" l="1"/>
  <c r="S16" i="1" s="1"/>
  <c r="U15" i="1"/>
  <c r="U16" i="1" s="1"/>
  <c r="U19" i="1"/>
  <c r="V15" i="1"/>
  <c r="V16" i="1" s="1"/>
  <c r="V19" i="1"/>
  <c r="V20" i="1" s="1"/>
  <c r="T15" i="1"/>
  <c r="T16" i="1" s="1"/>
  <c r="S17" i="1"/>
  <c r="S18" i="1" s="1"/>
  <c r="U28" i="1"/>
  <c r="U29" i="1" s="1"/>
  <c r="T19" i="1"/>
  <c r="W28" i="1"/>
  <c r="W29" i="1" s="1"/>
  <c r="W20" i="1"/>
  <c r="X28" i="1"/>
  <c r="X29" i="1" s="1"/>
  <c r="X20" i="1"/>
  <c r="W15" i="1"/>
  <c r="W16" i="1" s="1"/>
  <c r="W17" i="1"/>
  <c r="W18" i="1" s="1"/>
  <c r="X15" i="1"/>
  <c r="X16" i="1" s="1"/>
  <c r="X17" i="1"/>
  <c r="X18" i="1" s="1"/>
  <c r="V34" i="1"/>
  <c r="V35" i="1" s="1"/>
  <c r="V28" i="1"/>
  <c r="V29" i="1" s="1"/>
  <c r="U20" i="1"/>
  <c r="T28" i="1"/>
  <c r="T29" i="1" s="1"/>
  <c r="T20" i="1"/>
  <c r="T34" i="1" s="1"/>
  <c r="T35" i="1" s="1"/>
  <c r="T36" i="1" s="1"/>
  <c r="S28" i="1"/>
  <c r="S29" i="1" s="1"/>
  <c r="S20" i="1"/>
  <c r="R32" i="1"/>
  <c r="R33" i="1" s="1"/>
  <c r="Q32" i="1"/>
  <c r="Q33" i="1" s="1"/>
  <c r="P32" i="1"/>
  <c r="P33" i="1" s="1"/>
  <c r="O32" i="1"/>
  <c r="O33" i="1" s="1"/>
  <c r="N32" i="1"/>
  <c r="N33" i="1" s="1"/>
  <c r="R25" i="1"/>
  <c r="R26" i="1" s="1"/>
  <c r="R27" i="1" s="1"/>
  <c r="Q25" i="1"/>
  <c r="Q26" i="1" s="1"/>
  <c r="Q27" i="1" s="1"/>
  <c r="P25" i="1"/>
  <c r="P26" i="1" s="1"/>
  <c r="P27" i="1" s="1"/>
  <c r="O25" i="1"/>
  <c r="O26" i="1" s="1"/>
  <c r="O27" i="1" s="1"/>
  <c r="N25" i="1"/>
  <c r="N26" i="1" s="1"/>
  <c r="N27" i="1" s="1"/>
  <c r="R23" i="1"/>
  <c r="Q23" i="1"/>
  <c r="P23" i="1"/>
  <c r="O23" i="1"/>
  <c r="N23" i="1"/>
  <c r="R14" i="1"/>
  <c r="R17" i="1" s="1"/>
  <c r="R18" i="1" s="1"/>
  <c r="Q14" i="1"/>
  <c r="Q19" i="1" s="1"/>
  <c r="P14" i="1"/>
  <c r="P19" i="1" s="1"/>
  <c r="O14" i="1"/>
  <c r="O17" i="1" s="1"/>
  <c r="O18" i="1" s="1"/>
  <c r="N14" i="1"/>
  <c r="N17" i="1" s="1"/>
  <c r="N18" i="1" s="1"/>
  <c r="R11" i="1"/>
  <c r="Q11" i="1"/>
  <c r="P11" i="1"/>
  <c r="O11" i="1"/>
  <c r="N11" i="1"/>
  <c r="R9" i="1"/>
  <c r="Q9" i="1"/>
  <c r="P9" i="1"/>
  <c r="O9" i="1"/>
  <c r="N9" i="1"/>
  <c r="R7" i="1"/>
  <c r="Q7" i="1"/>
  <c r="P7" i="1"/>
  <c r="O7" i="1"/>
  <c r="N7" i="1"/>
  <c r="R15" i="1" l="1"/>
  <c r="R16" i="1" s="1"/>
  <c r="N15" i="1"/>
  <c r="N16" i="1" s="1"/>
  <c r="R19" i="1"/>
  <c r="R28" i="1" s="1"/>
  <c r="R29" i="1" s="1"/>
  <c r="P17" i="1"/>
  <c r="P18" i="1" s="1"/>
  <c r="N19" i="1"/>
  <c r="N28" i="1" s="1"/>
  <c r="N29" i="1" s="1"/>
  <c r="X34" i="1"/>
  <c r="X35" i="1" s="1"/>
  <c r="X36" i="1" s="1"/>
  <c r="W34" i="1"/>
  <c r="W35" i="1" s="1"/>
  <c r="W36" i="1" s="1"/>
  <c r="V36" i="1"/>
  <c r="U34" i="1"/>
  <c r="U35" i="1" s="1"/>
  <c r="U36" i="1" s="1"/>
  <c r="S34" i="1"/>
  <c r="S35" i="1" s="1"/>
  <c r="S36" i="1" s="1"/>
  <c r="P20" i="1"/>
  <c r="P28" i="1"/>
  <c r="P29" i="1" s="1"/>
  <c r="Q20" i="1"/>
  <c r="Q28" i="1"/>
  <c r="Q29" i="1" s="1"/>
  <c r="O15" i="1"/>
  <c r="O16" i="1" s="1"/>
  <c r="Q17" i="1"/>
  <c r="Q18" i="1" s="1"/>
  <c r="O19" i="1"/>
  <c r="N20" i="1"/>
  <c r="R20" i="1"/>
  <c r="P15" i="1"/>
  <c r="P16" i="1" s="1"/>
  <c r="Q15" i="1"/>
  <c r="Q16" i="1" s="1"/>
  <c r="R34" i="1" l="1"/>
  <c r="R35" i="1" s="1"/>
  <c r="R36" i="1" s="1"/>
  <c r="N34" i="1"/>
  <c r="N35" i="1" s="1"/>
  <c r="N36" i="1" s="1"/>
  <c r="P34" i="1"/>
  <c r="P35" i="1" s="1"/>
  <c r="P36" i="1" s="1"/>
  <c r="O28" i="1"/>
  <c r="O29" i="1" s="1"/>
  <c r="O20" i="1"/>
  <c r="Q34" i="1"/>
  <c r="Q35" i="1" s="1"/>
  <c r="Q36" i="1" s="1"/>
  <c r="O34" i="1" l="1"/>
  <c r="O35" i="1" s="1"/>
  <c r="O36" i="1" s="1"/>
  <c r="L32" i="1" l="1"/>
  <c r="L33" i="1" s="1"/>
  <c r="M32" i="1" l="1"/>
  <c r="M33" i="1" s="1"/>
  <c r="M25" i="1"/>
  <c r="M26" i="1" s="1"/>
  <c r="M27" i="1" s="1"/>
  <c r="M23" i="1"/>
  <c r="M14" i="1"/>
  <c r="M17" i="1" s="1"/>
  <c r="M18" i="1" s="1"/>
  <c r="M11" i="1"/>
  <c r="M9" i="1"/>
  <c r="M7" i="1"/>
  <c r="L25" i="1"/>
  <c r="L26" i="1" s="1"/>
  <c r="L27" i="1" s="1"/>
  <c r="L23" i="1"/>
  <c r="L14" i="1"/>
  <c r="L19" i="1" s="1"/>
  <c r="L11" i="1"/>
  <c r="L9" i="1"/>
  <c r="L7" i="1"/>
  <c r="M15" i="1" l="1"/>
  <c r="M16" i="1" s="1"/>
  <c r="L17" i="1"/>
  <c r="L18" i="1" s="1"/>
  <c r="M19" i="1"/>
  <c r="M28" i="1" s="1"/>
  <c r="M29" i="1" s="1"/>
  <c r="M20" i="1"/>
  <c r="L20" i="1"/>
  <c r="L34" i="1" s="1"/>
  <c r="L28" i="1"/>
  <c r="L29" i="1" s="1"/>
  <c r="L15" i="1"/>
  <c r="L16" i="1" s="1"/>
  <c r="M34" i="1" l="1"/>
  <c r="M35" i="1" s="1"/>
  <c r="M36" i="1" s="1"/>
  <c r="L35" i="1"/>
  <c r="L36" i="1" s="1"/>
  <c r="K32" i="1" l="1"/>
  <c r="K33" i="1" s="1"/>
  <c r="K25" i="1"/>
  <c r="K26" i="1" s="1"/>
  <c r="K27" i="1" s="1"/>
  <c r="K23" i="1"/>
  <c r="K14" i="1"/>
  <c r="K19" i="1" s="1"/>
  <c r="K11" i="1"/>
  <c r="K9" i="1"/>
  <c r="K7" i="1"/>
  <c r="K17" i="1" l="1"/>
  <c r="K18" i="1" s="1"/>
  <c r="K28" i="1"/>
  <c r="K29" i="1" s="1"/>
  <c r="K20" i="1"/>
  <c r="K15" i="1"/>
  <c r="K16" i="1" s="1"/>
  <c r="K34" i="1" l="1"/>
  <c r="K35" i="1" s="1"/>
  <c r="K36" i="1" s="1"/>
  <c r="J32" i="1" l="1"/>
  <c r="J33" i="1" s="1"/>
  <c r="I32" i="1"/>
  <c r="I33" i="1" s="1"/>
  <c r="H32" i="1"/>
  <c r="H33" i="1" s="1"/>
  <c r="J25" i="1"/>
  <c r="J26" i="1" s="1"/>
  <c r="J27" i="1" s="1"/>
  <c r="I25" i="1"/>
  <c r="I26" i="1" s="1"/>
  <c r="I27" i="1" s="1"/>
  <c r="H25" i="1"/>
  <c r="H26" i="1" s="1"/>
  <c r="H27" i="1" s="1"/>
  <c r="J23" i="1"/>
  <c r="I23" i="1"/>
  <c r="H23" i="1"/>
  <c r="J14" i="1"/>
  <c r="J19" i="1" s="1"/>
  <c r="I14" i="1"/>
  <c r="I17" i="1" s="1"/>
  <c r="I18" i="1" s="1"/>
  <c r="H14" i="1"/>
  <c r="H17" i="1" s="1"/>
  <c r="H18" i="1" s="1"/>
  <c r="J11" i="1"/>
  <c r="I11" i="1"/>
  <c r="H11" i="1"/>
  <c r="J9" i="1"/>
  <c r="I9" i="1"/>
  <c r="H9" i="1"/>
  <c r="J7" i="1"/>
  <c r="I7" i="1"/>
  <c r="H7" i="1"/>
  <c r="H15" i="1" l="1"/>
  <c r="H16" i="1" s="1"/>
  <c r="H19" i="1"/>
  <c r="H28" i="1" s="1"/>
  <c r="H29" i="1" s="1"/>
  <c r="J17" i="1"/>
  <c r="J18" i="1" s="1"/>
  <c r="J28" i="1"/>
  <c r="J29" i="1" s="1"/>
  <c r="J20" i="1"/>
  <c r="J15" i="1"/>
  <c r="J16" i="1" s="1"/>
  <c r="I15" i="1"/>
  <c r="I16" i="1" s="1"/>
  <c r="I19" i="1"/>
  <c r="H20" i="1" l="1"/>
  <c r="I28" i="1"/>
  <c r="I29" i="1" s="1"/>
  <c r="I20" i="1"/>
  <c r="H34" i="1"/>
  <c r="H35" i="1" s="1"/>
  <c r="H36" i="1" s="1"/>
  <c r="J34" i="1"/>
  <c r="J35" i="1" s="1"/>
  <c r="J36" i="1" s="1"/>
  <c r="I34" i="1" l="1"/>
  <c r="I35" i="1" s="1"/>
  <c r="I36" i="1" s="1"/>
  <c r="G32" i="1" l="1"/>
  <c r="G33" i="1" s="1"/>
  <c r="F32" i="1"/>
  <c r="F33" i="1" s="1"/>
  <c r="G25" i="1"/>
  <c r="G26" i="1" s="1"/>
  <c r="G27" i="1" s="1"/>
  <c r="F25" i="1"/>
  <c r="F26" i="1" s="1"/>
  <c r="F27" i="1" s="1"/>
  <c r="G23" i="1"/>
  <c r="F23" i="1"/>
  <c r="G14" i="1"/>
  <c r="G19" i="1" s="1"/>
  <c r="F14" i="1"/>
  <c r="F15" i="1" s="1"/>
  <c r="F16" i="1" s="1"/>
  <c r="G11" i="1"/>
  <c r="F11" i="1"/>
  <c r="G9" i="1"/>
  <c r="F9" i="1"/>
  <c r="G7" i="1"/>
  <c r="F7" i="1"/>
  <c r="F17" i="1" l="1"/>
  <c r="F18" i="1" s="1"/>
  <c r="F19" i="1"/>
  <c r="F20" i="1" s="1"/>
  <c r="F34" i="1" s="1"/>
  <c r="F35" i="1" s="1"/>
  <c r="G20" i="1"/>
  <c r="G28" i="1"/>
  <c r="G29" i="1" s="1"/>
  <c r="F28" i="1"/>
  <c r="F29" i="1" s="1"/>
  <c r="G15" i="1"/>
  <c r="G16" i="1" s="1"/>
  <c r="G17" i="1"/>
  <c r="G18" i="1" s="1"/>
  <c r="F36" i="1" l="1"/>
  <c r="G34" i="1"/>
  <c r="G35" i="1" s="1"/>
  <c r="G36" i="1" s="1"/>
</calcChain>
</file>

<file path=xl/sharedStrings.xml><?xml version="1.0" encoding="utf-8"?>
<sst xmlns="http://schemas.openxmlformats.org/spreadsheetml/2006/main" count="133" uniqueCount="74">
  <si>
    <t>PV modul</t>
  </si>
  <si>
    <t>Trina TSM-DE06M.08</t>
  </si>
  <si>
    <t>STC*</t>
  </si>
  <si>
    <t>NMOT**</t>
  </si>
  <si>
    <t>Pn(W)</t>
  </si>
  <si>
    <t>n</t>
  </si>
  <si>
    <t>p</t>
  </si>
  <si>
    <t>nxPn(W)</t>
  </si>
  <si>
    <t>Umpp(V)</t>
  </si>
  <si>
    <t>nxUmpp</t>
  </si>
  <si>
    <t>Uoc(V)</t>
  </si>
  <si>
    <t>nxUoc(V)</t>
  </si>
  <si>
    <t xml:space="preserve">number of cells </t>
  </si>
  <si>
    <t>Ktu(%/K)</t>
  </si>
  <si>
    <t>Ktu(V/K)</t>
  </si>
  <si>
    <t>Uoc(-25°C)(V)</t>
  </si>
  <si>
    <t>nxUoc(-25°C)(V)</t>
  </si>
  <si>
    <t>Umpp(-25°C)</t>
  </si>
  <si>
    <t>nxUmpp(-25°C)</t>
  </si>
  <si>
    <t>Umpp(+75°C)(V)</t>
  </si>
  <si>
    <t>nxUmpp(+75°C)(V)</t>
  </si>
  <si>
    <t>Impp(A)</t>
  </si>
  <si>
    <t>Isc (A)</t>
  </si>
  <si>
    <t>Kti(%/K)</t>
  </si>
  <si>
    <t>Kti(A/K)</t>
  </si>
  <si>
    <t>Impp(75°C)(A)</t>
  </si>
  <si>
    <t>pxImpp(75°C)(A)</t>
  </si>
  <si>
    <t>Pmpp(75°C)(W)</t>
  </si>
  <si>
    <t>pxnxPmpp(75°C)(W)</t>
  </si>
  <si>
    <t>Electric heater</t>
  </si>
  <si>
    <t>rated heater power (W)</t>
  </si>
  <si>
    <t>rated heater current (A)</t>
  </si>
  <si>
    <t>heater resistance (Ohm)</t>
  </si>
  <si>
    <t>max output current (A)</t>
  </si>
  <si>
    <t>possible heater power (W) at Umpp (+ 75 ° C)</t>
  </si>
  <si>
    <t>real power (W) at Umpp (+ 75° C)</t>
  </si>
  <si>
    <t>The data is entered into green colored cells</t>
  </si>
  <si>
    <t>Pn (W) - rated power of PV module</t>
  </si>
  <si>
    <t>n is the number of series connected modules in string</t>
  </si>
  <si>
    <t>p-number of strings</t>
  </si>
  <si>
    <t>nxPn (W) -total power</t>
  </si>
  <si>
    <t>Umpp (V) -voltage at the point of maximum power</t>
  </si>
  <si>
    <t>nxUmpp-voltage at the point of maximum generator power</t>
  </si>
  <si>
    <t>Uoc (V) -voltage of open terminals of each PV module</t>
  </si>
  <si>
    <t>nxUoc (V) -voltage of open generator terminals</t>
  </si>
  <si>
    <t>Ktu (% / K) -temperature voltage coefficient</t>
  </si>
  <si>
    <t>Ktu (V / K) -temperature voltage coefficient</t>
  </si>
  <si>
    <t>Uoc (-25 ° C) (V) -voltage of open terminals of PV module at -25 ° C</t>
  </si>
  <si>
    <t>nxUoc (-25 ° C) (V) -voltage of open generator terminals at -25C</t>
  </si>
  <si>
    <t>nxUmpp (-25 ° C) -voltage at the point of maximum power of the generator at -25 ° C</t>
  </si>
  <si>
    <t>Impp (W) -current at the point of rated power</t>
  </si>
  <si>
    <t>Kti (% / K) - temperature current coefficient</t>
  </si>
  <si>
    <t>Kti (A / K) - temperature current coefficient</t>
  </si>
  <si>
    <t>*STC: Irradiance 1000W/m2, Cell Temperature 25°C, Air Mass AM1.5</t>
  </si>
  <si>
    <t>**NMOT: Irradiance at 800W/m2, Ambient Temperature 20°C, Wind Speed 1m/s.</t>
  </si>
  <si>
    <t>Axitec X HC 400</t>
  </si>
  <si>
    <t>gsb 97W</t>
  </si>
  <si>
    <t>The power in row 35 should be greater or not much less than the power in row 29</t>
  </si>
  <si>
    <t>MEPV 156 470W</t>
  </si>
  <si>
    <t>amorph</t>
  </si>
  <si>
    <t>Eco Line HC M108/400</t>
  </si>
  <si>
    <t>STC</t>
  </si>
  <si>
    <t>NOCT</t>
  </si>
  <si>
    <t>NUJD 540 HC</t>
  </si>
  <si>
    <t>NMOT</t>
  </si>
  <si>
    <t>Canad.CS3K</t>
  </si>
  <si>
    <t>NMOT*</t>
  </si>
  <si>
    <t>JAM60S20-300</t>
  </si>
  <si>
    <t>JAM60S20-301</t>
  </si>
  <si>
    <t>NOCT*</t>
  </si>
  <si>
    <t>JKM400N-6RL3-B</t>
  </si>
  <si>
    <t>LG365Q1C 365</t>
  </si>
  <si>
    <t>ECO 500M</t>
  </si>
  <si>
    <t>pxImpp(A)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</si>
</sst>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b/>
      <sz val="11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6" fillId="3" borderId="0" applyNumberFormat="0" applyBorder="0" applyAlignment="0" applyProtection="0"/>
    <xf numFmtId="0" fontId="15" fillId="0" borderId="0"/>
  </cellStyleXfs>
  <cellXfs count="43">
    <xf numFmtId="0" fontId="0" fillId="0" borderId="0" xfId="0"/>
    <xf numFmtId="0" fontId="5" fillId="0" borderId="0" xfId="0" applyFont="1"/>
    <xf numFmtId="0" fontId="0" fillId="0" borderId="0" xfId="0" applyFill="1"/>
    <xf numFmtId="0" fontId="7" fillId="4" borderId="1" xfId="1" applyFont="1" applyFill="1"/>
    <xf numFmtId="2" fontId="7" fillId="4" borderId="1" xfId="1" applyNumberFormat="1" applyFont="1" applyFill="1"/>
    <xf numFmtId="0" fontId="7" fillId="4" borderId="0" xfId="0" applyFont="1" applyFill="1"/>
    <xf numFmtId="1" fontId="7" fillId="4" borderId="1" xfId="1" applyNumberFormat="1" applyFont="1" applyFill="1"/>
    <xf numFmtId="1" fontId="0" fillId="0" borderId="0" xfId="0" applyNumberFormat="1"/>
    <xf numFmtId="0" fontId="0" fillId="4" borderId="1" xfId="1" applyFont="1" applyFill="1"/>
    <xf numFmtId="2" fontId="0" fillId="4" borderId="1" xfId="1" applyNumberFormat="1" applyFont="1" applyFill="1"/>
    <xf numFmtId="0" fontId="0" fillId="4" borderId="0" xfId="0" applyFill="1"/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0" fontId="9" fillId="0" borderId="0" xfId="0" applyFont="1"/>
    <xf numFmtId="2" fontId="9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10" fillId="0" borderId="0" xfId="0" applyNumberFormat="1" applyFont="1"/>
    <xf numFmtId="0" fontId="11" fillId="0" borderId="0" xfId="0" applyFont="1"/>
    <xf numFmtId="165" fontId="11" fillId="0" borderId="0" xfId="0" applyNumberFormat="1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1" fontId="13" fillId="0" borderId="0" xfId="0" applyNumberFormat="1" applyFont="1"/>
    <xf numFmtId="1" fontId="11" fillId="4" borderId="1" xfId="1" applyNumberFormat="1" applyFont="1" applyFill="1"/>
    <xf numFmtId="2" fontId="11" fillId="0" borderId="0" xfId="0" applyNumberFormat="1" applyFont="1" applyFill="1"/>
    <xf numFmtId="2" fontId="11" fillId="0" borderId="0" xfId="0" applyNumberFormat="1" applyFont="1"/>
    <xf numFmtId="1" fontId="10" fillId="0" borderId="0" xfId="0" applyNumberFormat="1" applyFont="1"/>
    <xf numFmtId="0" fontId="14" fillId="0" borderId="0" xfId="0" applyFont="1"/>
    <xf numFmtId="0" fontId="3" fillId="3" borderId="0" xfId="2" applyFont="1"/>
    <xf numFmtId="2" fontId="11" fillId="4" borderId="1" xfId="1" applyNumberFormat="1" applyFont="1" applyFill="1"/>
    <xf numFmtId="1" fontId="8" fillId="0" borderId="0" xfId="0" applyNumberFormat="1" applyFont="1"/>
    <xf numFmtId="0" fontId="13" fillId="4" borderId="0" xfId="0" applyFont="1" applyFill="1"/>
    <xf numFmtId="2" fontId="16" fillId="0" borderId="0" xfId="0" applyNumberFormat="1" applyFont="1"/>
    <xf numFmtId="2" fontId="13" fillId="4" borderId="0" xfId="0" applyNumberFormat="1" applyFont="1" applyFill="1"/>
    <xf numFmtId="2" fontId="7" fillId="4" borderId="0" xfId="0" applyNumberFormat="1" applyFont="1" applyFill="1"/>
    <xf numFmtId="164" fontId="7" fillId="4" borderId="1" xfId="1" applyNumberFormat="1" applyFont="1" applyFill="1"/>
    <xf numFmtId="1" fontId="0" fillId="0" borderId="0" xfId="0" applyNumberFormat="1" applyFont="1"/>
  </cellXfs>
  <cellStyles count="4">
    <cellStyle name="Excel Built-in Normal" xfId="3"/>
    <cellStyle name="Navadno" xfId="0" builtinId="0"/>
    <cellStyle name="Opomba" xfId="1" builtinId="10"/>
    <cellStyle name="Poudarek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8"/>
  <sheetViews>
    <sheetView tabSelected="1" topLeftCell="A4" workbookViewId="0">
      <pane xSplit="4" topLeftCell="AH1" activePane="topRight" state="frozen"/>
      <selection pane="topRight" activeCell="AT6" sqref="AT6"/>
    </sheetView>
  </sheetViews>
  <sheetFormatPr defaultRowHeight="15" x14ac:dyDescent="0.25"/>
  <cols>
    <col min="4" max="4" width="50" customWidth="1"/>
    <col min="5" max="5" width="12.5703125" customWidth="1"/>
    <col min="6" max="7" width="13.140625" customWidth="1"/>
  </cols>
  <sheetData>
    <row r="2" spans="1:46" x14ac:dyDescent="0.25">
      <c r="A2" s="1" t="s">
        <v>0</v>
      </c>
      <c r="F2" t="s">
        <v>1</v>
      </c>
      <c r="G2" t="s">
        <v>1</v>
      </c>
      <c r="H2" t="s">
        <v>55</v>
      </c>
      <c r="I2" t="s">
        <v>55</v>
      </c>
      <c r="J2" t="s">
        <v>55</v>
      </c>
      <c r="K2" t="s">
        <v>56</v>
      </c>
      <c r="L2" t="s">
        <v>58</v>
      </c>
      <c r="M2" t="s">
        <v>58</v>
      </c>
      <c r="N2" t="s">
        <v>60</v>
      </c>
      <c r="P2" t="s">
        <v>60</v>
      </c>
      <c r="Q2" t="s">
        <v>60</v>
      </c>
      <c r="S2" t="s">
        <v>63</v>
      </c>
      <c r="T2" t="s">
        <v>63</v>
      </c>
      <c r="U2" t="s">
        <v>63</v>
      </c>
      <c r="V2" t="s">
        <v>63</v>
      </c>
      <c r="W2" t="s">
        <v>63</v>
      </c>
      <c r="X2" t="s">
        <v>63</v>
      </c>
      <c r="Y2" t="s">
        <v>65</v>
      </c>
      <c r="Z2" t="s">
        <v>65</v>
      </c>
      <c r="AA2" t="s">
        <v>67</v>
      </c>
      <c r="AB2" t="s">
        <v>68</v>
      </c>
      <c r="AC2" t="s">
        <v>67</v>
      </c>
      <c r="AD2" t="s">
        <v>68</v>
      </c>
      <c r="AE2" t="s">
        <v>70</v>
      </c>
      <c r="AF2" t="s">
        <v>70</v>
      </c>
      <c r="AG2" t="s">
        <v>70</v>
      </c>
      <c r="AH2" t="s">
        <v>70</v>
      </c>
      <c r="AI2" t="s">
        <v>70</v>
      </c>
      <c r="AJ2" t="s">
        <v>70</v>
      </c>
      <c r="AK2" t="s">
        <v>71</v>
      </c>
      <c r="AL2" t="s">
        <v>71</v>
      </c>
      <c r="AM2" t="s">
        <v>71</v>
      </c>
      <c r="AN2" t="s">
        <v>71</v>
      </c>
      <c r="AO2" t="s">
        <v>71</v>
      </c>
      <c r="AP2" t="s">
        <v>71</v>
      </c>
      <c r="AQ2" t="s">
        <v>72</v>
      </c>
      <c r="AR2" t="s">
        <v>72</v>
      </c>
      <c r="AS2" t="s">
        <v>72</v>
      </c>
      <c r="AT2" t="s">
        <v>72</v>
      </c>
    </row>
    <row r="3" spans="1:46" x14ac:dyDescent="0.25">
      <c r="F3" t="s">
        <v>2</v>
      </c>
      <c r="G3" t="s">
        <v>3</v>
      </c>
      <c r="H3" t="s">
        <v>2</v>
      </c>
      <c r="I3" t="s">
        <v>2</v>
      </c>
      <c r="J3" t="s">
        <v>2</v>
      </c>
      <c r="K3" t="s">
        <v>2</v>
      </c>
      <c r="N3" t="s">
        <v>61</v>
      </c>
      <c r="O3" t="s">
        <v>62</v>
      </c>
      <c r="P3" t="s">
        <v>61</v>
      </c>
      <c r="Q3" t="s">
        <v>61</v>
      </c>
      <c r="R3" t="s">
        <v>62</v>
      </c>
      <c r="S3" t="s">
        <v>61</v>
      </c>
      <c r="T3" t="s">
        <v>64</v>
      </c>
      <c r="U3" t="s">
        <v>61</v>
      </c>
      <c r="V3" t="s">
        <v>64</v>
      </c>
      <c r="W3" t="s">
        <v>61</v>
      </c>
      <c r="X3" t="s">
        <v>64</v>
      </c>
      <c r="Y3" t="s">
        <v>2</v>
      </c>
      <c r="Z3" t="s">
        <v>66</v>
      </c>
      <c r="AA3" t="s">
        <v>2</v>
      </c>
      <c r="AB3" t="s">
        <v>69</v>
      </c>
      <c r="AC3" t="s">
        <v>2</v>
      </c>
      <c r="AD3" t="s">
        <v>69</v>
      </c>
      <c r="AE3" t="s">
        <v>2</v>
      </c>
      <c r="AF3" t="s">
        <v>66</v>
      </c>
      <c r="AG3" t="s">
        <v>2</v>
      </c>
      <c r="AH3" t="s">
        <v>66</v>
      </c>
      <c r="AI3" t="s">
        <v>2</v>
      </c>
      <c r="AJ3" t="s">
        <v>66</v>
      </c>
      <c r="AK3" t="s">
        <v>2</v>
      </c>
      <c r="AL3" t="s">
        <v>69</v>
      </c>
      <c r="AM3" t="s">
        <v>2</v>
      </c>
      <c r="AN3" t="s">
        <v>69</v>
      </c>
      <c r="AO3" t="s">
        <v>2</v>
      </c>
      <c r="AP3" t="s">
        <v>69</v>
      </c>
      <c r="AQ3" t="s">
        <v>2</v>
      </c>
      <c r="AR3" t="s">
        <v>69</v>
      </c>
      <c r="AS3" t="s">
        <v>2</v>
      </c>
      <c r="AT3" t="s">
        <v>69</v>
      </c>
    </row>
    <row r="4" spans="1:46" s="5" customFormat="1" x14ac:dyDescent="0.25">
      <c r="A4" s="3" t="s">
        <v>4</v>
      </c>
      <c r="B4" s="3"/>
      <c r="C4" s="3"/>
      <c r="D4" s="3"/>
      <c r="E4" s="4"/>
      <c r="F4" s="4">
        <v>330</v>
      </c>
      <c r="G4" s="4">
        <v>250</v>
      </c>
      <c r="H4" s="5">
        <v>400</v>
      </c>
      <c r="I4" s="5">
        <v>400</v>
      </c>
      <c r="J4" s="5">
        <v>400</v>
      </c>
      <c r="K4" s="4">
        <v>97</v>
      </c>
      <c r="L4" s="5">
        <v>470</v>
      </c>
      <c r="M4" s="5">
        <v>470</v>
      </c>
      <c r="N4" s="5">
        <v>400</v>
      </c>
      <c r="O4" s="5">
        <v>296.95999999999998</v>
      </c>
      <c r="P4" s="5">
        <v>400</v>
      </c>
      <c r="Q4" s="5">
        <v>400</v>
      </c>
      <c r="R4" s="5">
        <v>296.95999999999998</v>
      </c>
      <c r="S4" s="5">
        <v>540</v>
      </c>
      <c r="T4" s="5">
        <v>404.78</v>
      </c>
      <c r="U4" s="5">
        <v>540</v>
      </c>
      <c r="V4" s="5">
        <v>404.78</v>
      </c>
      <c r="W4" s="5">
        <v>540</v>
      </c>
      <c r="X4" s="5">
        <v>404.78</v>
      </c>
      <c r="Y4" s="5">
        <v>375</v>
      </c>
      <c r="Z4" s="5">
        <v>280</v>
      </c>
      <c r="AA4" s="5">
        <v>380</v>
      </c>
      <c r="AB4" s="5">
        <v>287</v>
      </c>
      <c r="AC4" s="5">
        <v>380</v>
      </c>
      <c r="AD4" s="5">
        <v>287</v>
      </c>
      <c r="AE4" s="5">
        <v>400</v>
      </c>
      <c r="AF4" s="5">
        <v>302</v>
      </c>
      <c r="AG4" s="5">
        <v>400</v>
      </c>
      <c r="AH4" s="5">
        <v>302</v>
      </c>
      <c r="AI4" s="5">
        <v>400</v>
      </c>
      <c r="AJ4" s="5">
        <v>302</v>
      </c>
      <c r="AK4" s="5">
        <v>365</v>
      </c>
      <c r="AL4" s="5">
        <v>275</v>
      </c>
      <c r="AM4" s="5">
        <v>365</v>
      </c>
      <c r="AN4" s="5">
        <v>275</v>
      </c>
      <c r="AO4" s="5">
        <v>365</v>
      </c>
      <c r="AP4" s="5">
        <v>275</v>
      </c>
      <c r="AQ4" s="5">
        <v>500</v>
      </c>
      <c r="AR4" s="5">
        <v>404.78</v>
      </c>
      <c r="AS4" s="5">
        <v>500</v>
      </c>
      <c r="AT4" s="5">
        <v>404.78</v>
      </c>
    </row>
    <row r="5" spans="1:46" s="5" customFormat="1" x14ac:dyDescent="0.25">
      <c r="A5" s="3" t="s">
        <v>5</v>
      </c>
      <c r="B5" s="3"/>
      <c r="C5" s="3"/>
      <c r="D5" s="3"/>
      <c r="E5" s="6"/>
      <c r="F5" s="6">
        <v>8</v>
      </c>
      <c r="G5" s="6">
        <v>8</v>
      </c>
      <c r="H5" s="5">
        <v>5</v>
      </c>
      <c r="I5" s="5">
        <v>6</v>
      </c>
      <c r="J5" s="5">
        <v>7</v>
      </c>
      <c r="K5" s="6">
        <v>3</v>
      </c>
      <c r="L5" s="5">
        <v>3</v>
      </c>
      <c r="M5" s="5">
        <v>6</v>
      </c>
      <c r="N5" s="5">
        <v>8</v>
      </c>
      <c r="O5" s="5">
        <v>8</v>
      </c>
      <c r="P5" s="5">
        <v>9</v>
      </c>
      <c r="Q5" s="5">
        <v>9</v>
      </c>
      <c r="R5" s="5">
        <v>9</v>
      </c>
      <c r="S5" s="5">
        <v>7</v>
      </c>
      <c r="T5" s="5">
        <v>7</v>
      </c>
      <c r="U5" s="5">
        <v>6</v>
      </c>
      <c r="V5" s="5">
        <v>6</v>
      </c>
      <c r="W5" s="5">
        <v>5</v>
      </c>
      <c r="X5" s="5">
        <v>5</v>
      </c>
      <c r="Y5" s="5">
        <v>6</v>
      </c>
      <c r="Z5" s="5">
        <v>6</v>
      </c>
      <c r="AA5" s="5">
        <v>8</v>
      </c>
      <c r="AB5" s="5">
        <v>8</v>
      </c>
      <c r="AC5" s="5">
        <v>8</v>
      </c>
      <c r="AD5" s="5">
        <v>8</v>
      </c>
      <c r="AE5" s="5">
        <v>7</v>
      </c>
      <c r="AF5" s="5">
        <v>7</v>
      </c>
      <c r="AG5" s="5">
        <v>7</v>
      </c>
      <c r="AH5" s="5">
        <v>7</v>
      </c>
      <c r="AI5" s="5">
        <v>5</v>
      </c>
      <c r="AJ5" s="5">
        <v>5</v>
      </c>
      <c r="AK5" s="5">
        <v>6</v>
      </c>
      <c r="AL5" s="5">
        <v>6</v>
      </c>
      <c r="AM5" s="5">
        <v>6</v>
      </c>
      <c r="AN5" s="5">
        <v>6</v>
      </c>
      <c r="AO5" s="5">
        <v>8</v>
      </c>
      <c r="AP5" s="5">
        <v>8</v>
      </c>
      <c r="AQ5" s="5">
        <v>4</v>
      </c>
      <c r="AR5" s="5">
        <v>4</v>
      </c>
      <c r="AS5" s="5">
        <v>4</v>
      </c>
      <c r="AT5" s="5">
        <v>4</v>
      </c>
    </row>
    <row r="6" spans="1:46" s="5" customFormat="1" x14ac:dyDescent="0.25">
      <c r="A6" s="3" t="s">
        <v>6</v>
      </c>
      <c r="B6" s="3"/>
      <c r="C6" s="3"/>
      <c r="D6" s="3"/>
      <c r="E6" s="6"/>
      <c r="F6" s="6">
        <v>2</v>
      </c>
      <c r="G6" s="6">
        <v>2</v>
      </c>
      <c r="H6" s="5">
        <v>2</v>
      </c>
      <c r="I6" s="5">
        <v>2</v>
      </c>
      <c r="J6" s="5">
        <v>2</v>
      </c>
      <c r="K6" s="6">
        <v>8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2</v>
      </c>
      <c r="AF6" s="5">
        <v>2</v>
      </c>
      <c r="AG6" s="5">
        <v>1</v>
      </c>
      <c r="AH6" s="5">
        <v>1</v>
      </c>
      <c r="AI6" s="5">
        <v>2</v>
      </c>
      <c r="AJ6" s="5">
        <v>2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</row>
    <row r="7" spans="1:46" x14ac:dyDescent="0.25">
      <c r="A7" t="s">
        <v>7</v>
      </c>
      <c r="E7" s="7"/>
      <c r="F7" s="7">
        <f t="shared" ref="F7:G7" si="0">SUM(F4*F5*F6)</f>
        <v>5280</v>
      </c>
      <c r="G7" s="7">
        <f t="shared" si="0"/>
        <v>4000</v>
      </c>
      <c r="H7" s="7">
        <f t="shared" ref="H7:I7" si="1">SUM(H4*H5*H6)</f>
        <v>4000</v>
      </c>
      <c r="I7" s="7">
        <f t="shared" si="1"/>
        <v>4800</v>
      </c>
      <c r="J7" s="7">
        <f t="shared" ref="J7" si="2">SUM(J4*J5*J6)</f>
        <v>5600</v>
      </c>
      <c r="K7" s="7">
        <f t="shared" ref="K7" si="3">SUM(K4*K5*K6)</f>
        <v>2328</v>
      </c>
      <c r="L7" s="7">
        <f t="shared" ref="L7" si="4">SUM(L4*L5*L6)</f>
        <v>1410</v>
      </c>
      <c r="M7" s="7">
        <f t="shared" ref="M7" si="5">SUM(M4*M5*M6)</f>
        <v>2820</v>
      </c>
      <c r="N7" s="7">
        <f t="shared" ref="N7:T7" si="6">SUM(N4*N5*N6)</f>
        <v>3200</v>
      </c>
      <c r="O7" s="7">
        <f t="shared" si="6"/>
        <v>2375.6799999999998</v>
      </c>
      <c r="P7" s="7">
        <f t="shared" si="6"/>
        <v>3600</v>
      </c>
      <c r="Q7" s="7">
        <f t="shared" si="6"/>
        <v>3600</v>
      </c>
      <c r="R7" s="7">
        <f t="shared" si="6"/>
        <v>2672.64</v>
      </c>
      <c r="S7" s="7">
        <f t="shared" ref="S7:V7" si="7">SUM(S4*S5*S6)</f>
        <v>3780</v>
      </c>
      <c r="T7" s="7">
        <f t="shared" si="6"/>
        <v>2833.46</v>
      </c>
      <c r="U7" s="7">
        <f t="shared" si="7"/>
        <v>3240</v>
      </c>
      <c r="V7" s="7">
        <f t="shared" si="7"/>
        <v>2428.6799999999998</v>
      </c>
      <c r="W7" s="7">
        <f t="shared" ref="W7:AJ7" si="8">SUM(W4*W5*W6)</f>
        <v>2700</v>
      </c>
      <c r="X7" s="7">
        <f t="shared" si="8"/>
        <v>2023.8999999999999</v>
      </c>
      <c r="Y7" s="7">
        <f t="shared" ref="Y7:AB7" si="9">SUM(Y4*Y5*Y6)</f>
        <v>2250</v>
      </c>
      <c r="Z7" s="7">
        <f t="shared" si="9"/>
        <v>1680</v>
      </c>
      <c r="AA7" s="7">
        <f t="shared" si="9"/>
        <v>3040</v>
      </c>
      <c r="AB7" s="7">
        <f t="shared" si="9"/>
        <v>2296</v>
      </c>
      <c r="AC7" s="7">
        <f t="shared" si="8"/>
        <v>3040</v>
      </c>
      <c r="AD7" s="7">
        <f t="shared" si="8"/>
        <v>2296</v>
      </c>
      <c r="AE7" s="7">
        <f t="shared" ref="AE7:AH7" si="10">SUM(AE4*AE5*AE6)</f>
        <v>5600</v>
      </c>
      <c r="AF7" s="7">
        <f t="shared" si="10"/>
        <v>4228</v>
      </c>
      <c r="AG7" s="7">
        <f t="shared" si="10"/>
        <v>2800</v>
      </c>
      <c r="AH7" s="7">
        <f t="shared" si="10"/>
        <v>2114</v>
      </c>
      <c r="AI7" s="7">
        <f t="shared" si="8"/>
        <v>4000</v>
      </c>
      <c r="AJ7" s="7">
        <f t="shared" si="8"/>
        <v>3020</v>
      </c>
      <c r="AK7" s="7">
        <f t="shared" ref="AK7:AL7" si="11">SUM(AK4*AK5*AK6)</f>
        <v>2190</v>
      </c>
      <c r="AL7" s="7">
        <f t="shared" si="11"/>
        <v>1650</v>
      </c>
      <c r="AM7" s="7">
        <f t="shared" ref="AM7:AN7" si="12">SUM(AM4*AM5*AM6)</f>
        <v>2190</v>
      </c>
      <c r="AN7" s="7">
        <f t="shared" si="12"/>
        <v>1650</v>
      </c>
      <c r="AO7" s="7">
        <f t="shared" ref="AO7:AR7" si="13">SUM(AO4*AO5*AO6)</f>
        <v>2920</v>
      </c>
      <c r="AP7" s="7">
        <f t="shared" si="13"/>
        <v>2200</v>
      </c>
      <c r="AQ7" s="7">
        <f t="shared" si="13"/>
        <v>2000</v>
      </c>
      <c r="AR7" s="7">
        <f t="shared" si="13"/>
        <v>1619.12</v>
      </c>
      <c r="AS7" s="7">
        <f t="shared" ref="AS7:AT7" si="14">SUM(AS4*AS5*AS6)</f>
        <v>2000</v>
      </c>
      <c r="AT7" s="7">
        <f t="shared" si="14"/>
        <v>1619.12</v>
      </c>
    </row>
    <row r="8" spans="1:46" s="10" customFormat="1" x14ac:dyDescent="0.25">
      <c r="A8" s="8" t="s">
        <v>8</v>
      </c>
      <c r="B8" s="8"/>
      <c r="C8" s="8"/>
      <c r="D8" s="8"/>
      <c r="E8" s="9"/>
      <c r="F8" s="9">
        <v>33.799999999999997</v>
      </c>
      <c r="G8" s="9">
        <v>31.6</v>
      </c>
      <c r="H8" s="10">
        <v>41.12</v>
      </c>
      <c r="I8" s="10">
        <v>41.12</v>
      </c>
      <c r="J8" s="10">
        <v>41.12</v>
      </c>
      <c r="K8" s="9">
        <v>75.5</v>
      </c>
      <c r="L8" s="10">
        <v>44.5</v>
      </c>
      <c r="M8" s="10">
        <v>44.5</v>
      </c>
      <c r="N8" s="37">
        <v>31.14</v>
      </c>
      <c r="O8" s="37">
        <v>28.61</v>
      </c>
      <c r="P8" s="37">
        <v>31.14</v>
      </c>
      <c r="Q8" s="37">
        <v>31.14</v>
      </c>
      <c r="R8" s="37">
        <v>28.61</v>
      </c>
      <c r="S8" s="37">
        <v>41.64</v>
      </c>
      <c r="T8" s="37">
        <v>38.81</v>
      </c>
      <c r="U8" s="37">
        <v>41.64</v>
      </c>
      <c r="V8" s="37">
        <v>38.81</v>
      </c>
      <c r="W8" s="37">
        <v>41.64</v>
      </c>
      <c r="X8" s="37">
        <v>38.81</v>
      </c>
      <c r="Y8" s="37">
        <v>34.299999999999997</v>
      </c>
      <c r="Z8" s="37">
        <v>32</v>
      </c>
      <c r="AA8" s="37">
        <v>34.770000000000003</v>
      </c>
      <c r="AB8" s="37">
        <v>32.72</v>
      </c>
      <c r="AC8" s="37">
        <v>34.770000000000003</v>
      </c>
      <c r="AD8" s="37">
        <v>32.72</v>
      </c>
      <c r="AE8" s="37">
        <v>41.7</v>
      </c>
      <c r="AF8" s="37">
        <v>39.6</v>
      </c>
      <c r="AG8" s="37">
        <v>41.7</v>
      </c>
      <c r="AH8" s="37">
        <v>39.6</v>
      </c>
      <c r="AI8" s="37">
        <v>41.7</v>
      </c>
      <c r="AJ8" s="37">
        <v>39.6</v>
      </c>
      <c r="AK8" s="37">
        <v>36.700000000000003</v>
      </c>
      <c r="AL8" s="37">
        <v>36.6</v>
      </c>
      <c r="AM8" s="37">
        <v>36.700000000000003</v>
      </c>
      <c r="AN8" s="37">
        <v>36.6</v>
      </c>
      <c r="AO8" s="37">
        <v>36.700000000000003</v>
      </c>
      <c r="AP8" s="37">
        <v>36.6</v>
      </c>
      <c r="AQ8" s="37">
        <v>39</v>
      </c>
      <c r="AR8" s="37">
        <v>37.200000000000003</v>
      </c>
      <c r="AS8" s="37">
        <v>39</v>
      </c>
      <c r="AT8" s="37">
        <v>37.200000000000003</v>
      </c>
    </row>
    <row r="9" spans="1:46" s="11" customFormat="1" x14ac:dyDescent="0.25">
      <c r="A9" s="11" t="s">
        <v>9</v>
      </c>
      <c r="E9" s="12"/>
      <c r="F9" s="12">
        <f t="shared" ref="F9:G9" si="15">SUM(F5*F8)</f>
        <v>270.39999999999998</v>
      </c>
      <c r="G9" s="12">
        <f t="shared" si="15"/>
        <v>252.8</v>
      </c>
      <c r="H9" s="12">
        <f t="shared" ref="H9:L9" si="16">SUM(H5*H8)</f>
        <v>205.6</v>
      </c>
      <c r="I9" s="12">
        <f t="shared" si="16"/>
        <v>246.71999999999997</v>
      </c>
      <c r="J9" s="12">
        <f t="shared" si="16"/>
        <v>287.83999999999997</v>
      </c>
      <c r="K9" s="12">
        <f t="shared" si="16"/>
        <v>226.5</v>
      </c>
      <c r="L9" s="12">
        <f t="shared" si="16"/>
        <v>133.5</v>
      </c>
      <c r="M9" s="12">
        <f t="shared" ref="M9:T9" si="17">SUM(M5*M8)</f>
        <v>267</v>
      </c>
      <c r="N9" s="22">
        <f t="shared" si="17"/>
        <v>249.12</v>
      </c>
      <c r="O9" s="22">
        <f t="shared" si="17"/>
        <v>228.88</v>
      </c>
      <c r="P9" s="22">
        <f t="shared" si="17"/>
        <v>280.26</v>
      </c>
      <c r="Q9" s="22">
        <f t="shared" si="17"/>
        <v>280.26</v>
      </c>
      <c r="R9" s="22">
        <f t="shared" si="17"/>
        <v>257.49</v>
      </c>
      <c r="S9" s="22">
        <f t="shared" ref="S9:V9" si="18">SUM(S5*S8)</f>
        <v>291.48</v>
      </c>
      <c r="T9" s="22">
        <f t="shared" si="17"/>
        <v>271.67</v>
      </c>
      <c r="U9" s="22">
        <f t="shared" si="18"/>
        <v>249.84</v>
      </c>
      <c r="V9" s="22">
        <f t="shared" si="18"/>
        <v>232.86</v>
      </c>
      <c r="W9" s="22">
        <f t="shared" ref="W9:AJ9" si="19">SUM(W5*W8)</f>
        <v>208.2</v>
      </c>
      <c r="X9" s="22">
        <f t="shared" si="19"/>
        <v>194.05</v>
      </c>
      <c r="Y9" s="22">
        <f t="shared" ref="Y9:AB9" si="20">SUM(Y5*Y8)</f>
        <v>205.79999999999998</v>
      </c>
      <c r="Z9" s="22">
        <f t="shared" si="20"/>
        <v>192</v>
      </c>
      <c r="AA9" s="22">
        <f t="shared" si="20"/>
        <v>278.16000000000003</v>
      </c>
      <c r="AB9" s="22">
        <f t="shared" si="20"/>
        <v>261.76</v>
      </c>
      <c r="AC9" s="22">
        <f t="shared" si="19"/>
        <v>278.16000000000003</v>
      </c>
      <c r="AD9" s="22">
        <f t="shared" si="19"/>
        <v>261.76</v>
      </c>
      <c r="AE9" s="22">
        <f t="shared" ref="AE9:AF9" si="21">SUM(AE5*AE8)</f>
        <v>291.90000000000003</v>
      </c>
      <c r="AF9" s="22">
        <f t="shared" si="21"/>
        <v>277.2</v>
      </c>
      <c r="AG9" s="22">
        <f t="shared" ref="AG9:AH9" si="22">SUM(AG5*AG8)</f>
        <v>291.90000000000003</v>
      </c>
      <c r="AH9" s="22">
        <f t="shared" si="22"/>
        <v>277.2</v>
      </c>
      <c r="AI9" s="22">
        <f t="shared" si="19"/>
        <v>208.5</v>
      </c>
      <c r="AJ9" s="22">
        <f t="shared" si="19"/>
        <v>198</v>
      </c>
      <c r="AK9" s="22">
        <f t="shared" ref="AK9:AL9" si="23">SUM(AK5*AK8)</f>
        <v>220.20000000000002</v>
      </c>
      <c r="AL9" s="22">
        <f t="shared" si="23"/>
        <v>219.60000000000002</v>
      </c>
      <c r="AM9" s="22">
        <f t="shared" ref="AM9:AN9" si="24">SUM(AM5*AM8)</f>
        <v>220.20000000000002</v>
      </c>
      <c r="AN9" s="22">
        <f t="shared" si="24"/>
        <v>219.60000000000002</v>
      </c>
      <c r="AO9" s="22">
        <f t="shared" ref="AO9:AR9" si="25">SUM(AO5*AO8)</f>
        <v>293.60000000000002</v>
      </c>
      <c r="AP9" s="22">
        <f t="shared" si="25"/>
        <v>292.8</v>
      </c>
      <c r="AQ9" s="22">
        <f t="shared" si="25"/>
        <v>156</v>
      </c>
      <c r="AR9" s="22">
        <f t="shared" si="25"/>
        <v>148.80000000000001</v>
      </c>
      <c r="AS9" s="22">
        <f t="shared" ref="AS9:AT9" si="26">SUM(AS5*AS8)</f>
        <v>156</v>
      </c>
      <c r="AT9" s="22">
        <f t="shared" si="26"/>
        <v>148.80000000000001</v>
      </c>
    </row>
    <row r="10" spans="1:46" s="10" customFormat="1" x14ac:dyDescent="0.25">
      <c r="A10" s="8" t="s">
        <v>10</v>
      </c>
      <c r="B10" s="8"/>
      <c r="C10" s="8"/>
      <c r="D10" s="8"/>
      <c r="E10" s="9"/>
      <c r="F10" s="9">
        <v>40.6</v>
      </c>
      <c r="G10" s="9">
        <v>38.299999999999997</v>
      </c>
      <c r="H10" s="9">
        <v>48.81</v>
      </c>
      <c r="I10" s="9">
        <v>48.81</v>
      </c>
      <c r="J10" s="9">
        <v>48.81</v>
      </c>
      <c r="K10" s="9">
        <v>99</v>
      </c>
      <c r="L10" s="10">
        <v>53.5</v>
      </c>
      <c r="M10" s="10">
        <v>53.5</v>
      </c>
      <c r="N10" s="10">
        <v>37.08</v>
      </c>
      <c r="O10" s="10">
        <v>34.24</v>
      </c>
      <c r="P10" s="10">
        <v>37.08</v>
      </c>
      <c r="Q10" s="10">
        <v>37.08</v>
      </c>
      <c r="R10" s="10">
        <v>34.24</v>
      </c>
      <c r="S10" s="10">
        <v>50.43</v>
      </c>
      <c r="T10" s="10">
        <v>47.71</v>
      </c>
      <c r="U10" s="10">
        <v>50.43</v>
      </c>
      <c r="V10" s="10">
        <v>47.71</v>
      </c>
      <c r="W10" s="10">
        <v>50.43</v>
      </c>
      <c r="X10" s="10">
        <v>47.71</v>
      </c>
      <c r="Y10" s="10">
        <v>39.700000000000003</v>
      </c>
      <c r="Z10" s="10">
        <v>37.200000000000003</v>
      </c>
      <c r="AA10" s="10">
        <v>41.62</v>
      </c>
      <c r="AB10" s="10">
        <v>39.14</v>
      </c>
      <c r="AC10" s="10">
        <v>41.62</v>
      </c>
      <c r="AD10" s="10">
        <v>39.14</v>
      </c>
      <c r="AE10" s="10">
        <v>49.8</v>
      </c>
      <c r="AF10" s="10">
        <v>48.5</v>
      </c>
      <c r="AG10" s="10">
        <v>49.8</v>
      </c>
      <c r="AH10" s="10">
        <v>48.5</v>
      </c>
      <c r="AI10" s="10">
        <v>49.8</v>
      </c>
      <c r="AJ10" s="10">
        <v>48.5</v>
      </c>
      <c r="AK10" s="10">
        <v>42.8</v>
      </c>
      <c r="AL10" s="10">
        <v>40.200000000000003</v>
      </c>
      <c r="AM10" s="10">
        <v>42.8</v>
      </c>
      <c r="AN10" s="10">
        <v>40.200000000000003</v>
      </c>
      <c r="AO10" s="10">
        <v>42.8</v>
      </c>
      <c r="AP10" s="10">
        <v>40.200000000000003</v>
      </c>
      <c r="AQ10" s="10">
        <v>46.8</v>
      </c>
      <c r="AR10" s="10">
        <v>44.6</v>
      </c>
      <c r="AS10" s="10">
        <v>46.8</v>
      </c>
      <c r="AT10" s="10">
        <v>44.6</v>
      </c>
    </row>
    <row r="11" spans="1:46" x14ac:dyDescent="0.25">
      <c r="A11" t="s">
        <v>11</v>
      </c>
      <c r="E11" s="13"/>
      <c r="F11" s="13">
        <f t="shared" ref="F11:L11" si="27">SUM(F5*F10)</f>
        <v>324.8</v>
      </c>
      <c r="G11" s="13">
        <f t="shared" si="27"/>
        <v>306.39999999999998</v>
      </c>
      <c r="H11" s="13">
        <f t="shared" si="27"/>
        <v>244.05</v>
      </c>
      <c r="I11" s="13">
        <f t="shared" si="27"/>
        <v>292.86</v>
      </c>
      <c r="J11" s="13">
        <f t="shared" si="27"/>
        <v>341.67</v>
      </c>
      <c r="K11" s="13">
        <f t="shared" si="27"/>
        <v>297</v>
      </c>
      <c r="L11" s="13">
        <f t="shared" si="27"/>
        <v>160.5</v>
      </c>
      <c r="M11" s="13">
        <f t="shared" ref="M11:T11" si="28">SUM(M5*M10)</f>
        <v>321</v>
      </c>
      <c r="N11" s="13">
        <f t="shared" si="28"/>
        <v>296.64</v>
      </c>
      <c r="O11" s="13">
        <f t="shared" si="28"/>
        <v>273.92</v>
      </c>
      <c r="P11" s="13">
        <f t="shared" si="28"/>
        <v>333.71999999999997</v>
      </c>
      <c r="Q11" s="13">
        <f t="shared" si="28"/>
        <v>333.71999999999997</v>
      </c>
      <c r="R11" s="13">
        <f t="shared" si="28"/>
        <v>308.16000000000003</v>
      </c>
      <c r="S11" s="13">
        <f t="shared" ref="S11:V11" si="29">SUM(S5*S10)</f>
        <v>353.01</v>
      </c>
      <c r="T11" s="13">
        <f t="shared" si="28"/>
        <v>333.97</v>
      </c>
      <c r="U11" s="13">
        <f t="shared" si="29"/>
        <v>302.58</v>
      </c>
      <c r="V11" s="13">
        <f t="shared" si="29"/>
        <v>286.26</v>
      </c>
      <c r="W11" s="13">
        <f t="shared" ref="W11:AJ11" si="30">SUM(W5*W10)</f>
        <v>252.15</v>
      </c>
      <c r="X11" s="13">
        <f t="shared" si="30"/>
        <v>238.55</v>
      </c>
      <c r="Y11" s="13">
        <f t="shared" ref="Y11:AB11" si="31">SUM(Y5*Y10)</f>
        <v>238.20000000000002</v>
      </c>
      <c r="Z11" s="13">
        <f t="shared" si="31"/>
        <v>223.20000000000002</v>
      </c>
      <c r="AA11" s="13">
        <f t="shared" si="31"/>
        <v>332.96</v>
      </c>
      <c r="AB11" s="13">
        <f t="shared" si="31"/>
        <v>313.12</v>
      </c>
      <c r="AC11" s="13">
        <f t="shared" si="30"/>
        <v>332.96</v>
      </c>
      <c r="AD11" s="13">
        <f t="shared" si="30"/>
        <v>313.12</v>
      </c>
      <c r="AE11" s="13">
        <f t="shared" ref="AE11:AH11" si="32">SUM(AE5*AE10)</f>
        <v>348.59999999999997</v>
      </c>
      <c r="AF11" s="13">
        <f t="shared" si="32"/>
        <v>339.5</v>
      </c>
      <c r="AG11" s="13">
        <f t="shared" si="32"/>
        <v>348.59999999999997</v>
      </c>
      <c r="AH11" s="13">
        <f t="shared" si="32"/>
        <v>339.5</v>
      </c>
      <c r="AI11" s="13">
        <f t="shared" si="30"/>
        <v>249</v>
      </c>
      <c r="AJ11" s="13">
        <f t="shared" si="30"/>
        <v>242.5</v>
      </c>
      <c r="AK11" s="13">
        <f t="shared" ref="AK11:AL11" si="33">SUM(AK5*AK10)</f>
        <v>256.79999999999995</v>
      </c>
      <c r="AL11" s="13">
        <f t="shared" si="33"/>
        <v>241.20000000000002</v>
      </c>
      <c r="AM11" s="13">
        <f t="shared" ref="AM11:AN11" si="34">SUM(AM5*AM10)</f>
        <v>256.79999999999995</v>
      </c>
      <c r="AN11" s="13">
        <f t="shared" si="34"/>
        <v>241.20000000000002</v>
      </c>
      <c r="AO11" s="13">
        <f t="shared" ref="AO11:AR11" si="35">SUM(AO5*AO10)</f>
        <v>342.4</v>
      </c>
      <c r="AP11" s="13">
        <f t="shared" si="35"/>
        <v>321.60000000000002</v>
      </c>
      <c r="AQ11" s="13">
        <f t="shared" si="35"/>
        <v>187.2</v>
      </c>
      <c r="AR11" s="13">
        <f t="shared" si="35"/>
        <v>178.4</v>
      </c>
      <c r="AS11" s="13">
        <f t="shared" ref="AS11:AT11" si="36">SUM(AS5*AS10)</f>
        <v>187.2</v>
      </c>
      <c r="AT11" s="13">
        <f t="shared" si="36"/>
        <v>178.4</v>
      </c>
    </row>
    <row r="12" spans="1:46" x14ac:dyDescent="0.25">
      <c r="A12" t="s">
        <v>12</v>
      </c>
      <c r="E12" s="13"/>
      <c r="F12" s="13">
        <v>60</v>
      </c>
      <c r="G12" s="13">
        <v>60</v>
      </c>
      <c r="H12" s="13">
        <v>72</v>
      </c>
      <c r="I12" s="13">
        <v>72</v>
      </c>
      <c r="J12" s="13">
        <v>72</v>
      </c>
      <c r="K12" s="13" t="s">
        <v>59</v>
      </c>
      <c r="L12">
        <v>156</v>
      </c>
      <c r="M12">
        <v>156</v>
      </c>
      <c r="N12">
        <v>108</v>
      </c>
      <c r="O12">
        <v>108</v>
      </c>
      <c r="P12">
        <v>108</v>
      </c>
      <c r="Q12">
        <v>108</v>
      </c>
      <c r="R12">
        <v>108</v>
      </c>
      <c r="S12">
        <v>144</v>
      </c>
      <c r="T12">
        <v>144</v>
      </c>
      <c r="U12">
        <v>144</v>
      </c>
      <c r="V12">
        <v>144</v>
      </c>
      <c r="W12">
        <v>144</v>
      </c>
      <c r="X12">
        <v>144</v>
      </c>
      <c r="Y12">
        <v>120</v>
      </c>
      <c r="Z12">
        <v>120</v>
      </c>
      <c r="AA12">
        <v>120</v>
      </c>
      <c r="AB12">
        <v>120</v>
      </c>
      <c r="AC12">
        <v>120</v>
      </c>
      <c r="AD12">
        <v>120</v>
      </c>
      <c r="AE12">
        <v>144</v>
      </c>
      <c r="AF12">
        <v>144</v>
      </c>
      <c r="AG12">
        <v>144</v>
      </c>
      <c r="AH12">
        <v>144</v>
      </c>
      <c r="AI12">
        <v>144</v>
      </c>
      <c r="AJ12">
        <v>144</v>
      </c>
      <c r="AK12">
        <v>120</v>
      </c>
      <c r="AL12">
        <v>120</v>
      </c>
      <c r="AM12">
        <v>120</v>
      </c>
      <c r="AN12">
        <v>120</v>
      </c>
      <c r="AO12">
        <v>120</v>
      </c>
      <c r="AP12">
        <v>120</v>
      </c>
      <c r="AQ12">
        <v>144</v>
      </c>
      <c r="AR12">
        <v>144</v>
      </c>
      <c r="AS12">
        <v>144</v>
      </c>
      <c r="AT12">
        <v>144</v>
      </c>
    </row>
    <row r="13" spans="1:46" s="10" customFormat="1" x14ac:dyDescent="0.25">
      <c r="A13" s="8" t="s">
        <v>13</v>
      </c>
      <c r="B13" s="8"/>
      <c r="C13" s="8"/>
      <c r="D13" s="8"/>
      <c r="E13" s="9"/>
      <c r="F13" s="9">
        <v>-0.26</v>
      </c>
      <c r="G13" s="9">
        <v>-0.26</v>
      </c>
      <c r="H13" s="10">
        <v>-0.28999999999999998</v>
      </c>
      <c r="I13" s="10">
        <v>-0.28999999999999998</v>
      </c>
      <c r="J13" s="10">
        <v>-0.28999999999999998</v>
      </c>
      <c r="K13" s="9">
        <v>-0.42</v>
      </c>
      <c r="L13" s="10">
        <v>-0.28000000000000003</v>
      </c>
      <c r="M13" s="10">
        <v>-0.28000000000000003</v>
      </c>
      <c r="N13" s="10">
        <v>-0.28499999999999998</v>
      </c>
      <c r="O13" s="10">
        <v>-0.28499999999999998</v>
      </c>
      <c r="P13" s="10">
        <v>-0.28499999999999998</v>
      </c>
      <c r="Q13" s="10">
        <v>-0.28499999999999998</v>
      </c>
      <c r="R13" s="10">
        <v>-0.28499999999999998</v>
      </c>
      <c r="S13" s="10">
        <v>-0.26</v>
      </c>
      <c r="T13" s="10">
        <v>-0.26</v>
      </c>
      <c r="U13" s="10">
        <v>-0.26</v>
      </c>
      <c r="V13" s="10">
        <v>-0.26</v>
      </c>
      <c r="W13" s="10">
        <v>-0.26</v>
      </c>
      <c r="X13" s="10">
        <v>-0.26</v>
      </c>
      <c r="Y13" s="10">
        <v>-0.27</v>
      </c>
      <c r="Z13" s="10">
        <v>-0.27</v>
      </c>
      <c r="AA13" s="10">
        <v>-0.27</v>
      </c>
      <c r="AB13" s="10">
        <v>-0.27</v>
      </c>
      <c r="AC13" s="10">
        <v>-0.27</v>
      </c>
      <c r="AD13" s="10">
        <v>-0.27</v>
      </c>
      <c r="AE13" s="10">
        <v>-0.28999999999999998</v>
      </c>
      <c r="AF13" s="10">
        <v>-0.28999999999999998</v>
      </c>
      <c r="AG13" s="10">
        <v>-0.28999999999999998</v>
      </c>
      <c r="AH13" s="10">
        <v>-0.28999999999999998</v>
      </c>
      <c r="AI13" s="10">
        <v>-0.28999999999999998</v>
      </c>
      <c r="AJ13" s="10">
        <v>-0.28999999999999998</v>
      </c>
      <c r="AK13" s="10">
        <v>-0.24</v>
      </c>
      <c r="AL13" s="10">
        <v>-0.24</v>
      </c>
      <c r="AM13" s="10">
        <v>-0.24</v>
      </c>
      <c r="AN13" s="10">
        <v>-0.24</v>
      </c>
      <c r="AO13" s="10">
        <v>-0.24</v>
      </c>
      <c r="AP13" s="10">
        <v>-0.24</v>
      </c>
      <c r="AQ13" s="10">
        <v>-0.27</v>
      </c>
      <c r="AR13" s="10">
        <v>-0.27</v>
      </c>
      <c r="AS13" s="10">
        <v>-0.27</v>
      </c>
      <c r="AT13" s="10">
        <v>-0.27</v>
      </c>
    </row>
    <row r="14" spans="1:46" x14ac:dyDescent="0.25">
      <c r="A14" t="s">
        <v>14</v>
      </c>
      <c r="E14" s="13"/>
      <c r="F14" s="13">
        <f t="shared" ref="F14:G14" si="37">SUM(F13*F10/100)</f>
        <v>-0.10556000000000001</v>
      </c>
      <c r="G14" s="13">
        <f t="shared" si="37"/>
        <v>-9.9580000000000002E-2</v>
      </c>
      <c r="H14" s="13">
        <f t="shared" ref="H14:K14" si="38">SUM(H13*H10/100)</f>
        <v>-0.14154900000000001</v>
      </c>
      <c r="I14" s="13">
        <f t="shared" si="38"/>
        <v>-0.14154900000000001</v>
      </c>
      <c r="J14" s="13">
        <f t="shared" si="38"/>
        <v>-0.14154900000000001</v>
      </c>
      <c r="K14" s="13">
        <f t="shared" si="38"/>
        <v>-0.4158</v>
      </c>
      <c r="L14" s="13">
        <f t="shared" ref="L14" si="39">SUM(L13*L10/100)</f>
        <v>-0.14980000000000002</v>
      </c>
      <c r="M14" s="13">
        <f t="shared" ref="M14" si="40">SUM(M13*M10/100)</f>
        <v>-0.14980000000000002</v>
      </c>
      <c r="N14" s="13">
        <f t="shared" ref="N14:T14" si="41">SUM(N13*N10/100)</f>
        <v>-0.10567799999999998</v>
      </c>
      <c r="O14" s="13">
        <f t="shared" si="41"/>
        <v>-9.7584000000000004E-2</v>
      </c>
      <c r="P14" s="13">
        <f t="shared" si="41"/>
        <v>-0.10567799999999998</v>
      </c>
      <c r="Q14" s="13">
        <f t="shared" si="41"/>
        <v>-0.10567799999999998</v>
      </c>
      <c r="R14" s="13">
        <f t="shared" si="41"/>
        <v>-9.7584000000000004E-2</v>
      </c>
      <c r="S14" s="13">
        <f t="shared" ref="S14:V14" si="42">SUM(S13*S10/100)</f>
        <v>-0.13111800000000001</v>
      </c>
      <c r="T14" s="13">
        <f t="shared" si="41"/>
        <v>-0.124046</v>
      </c>
      <c r="U14" s="13">
        <f t="shared" si="42"/>
        <v>-0.13111800000000001</v>
      </c>
      <c r="V14" s="13">
        <f t="shared" si="42"/>
        <v>-0.124046</v>
      </c>
      <c r="W14" s="13">
        <f t="shared" ref="W14:AJ14" si="43">SUM(W13*W10/100)</f>
        <v>-0.13111800000000001</v>
      </c>
      <c r="X14" s="13">
        <f t="shared" si="43"/>
        <v>-0.124046</v>
      </c>
      <c r="Y14" s="13">
        <f t="shared" ref="Y14:AB14" si="44">SUM(Y13*Y10/100)</f>
        <v>-0.10719000000000001</v>
      </c>
      <c r="Z14" s="13">
        <f t="shared" si="44"/>
        <v>-0.10044000000000003</v>
      </c>
      <c r="AA14" s="13">
        <f t="shared" si="44"/>
        <v>-0.11237399999999999</v>
      </c>
      <c r="AB14" s="13">
        <f t="shared" si="44"/>
        <v>-0.10567799999999999</v>
      </c>
      <c r="AC14" s="13">
        <f t="shared" si="43"/>
        <v>-0.11237399999999999</v>
      </c>
      <c r="AD14" s="13">
        <f t="shared" si="43"/>
        <v>-0.10567799999999999</v>
      </c>
      <c r="AE14" s="13">
        <f t="shared" ref="AE14:AH14" si="45">SUM(AE13*AE10/100)</f>
        <v>-0.14441999999999999</v>
      </c>
      <c r="AF14" s="13">
        <f t="shared" si="45"/>
        <v>-0.14065</v>
      </c>
      <c r="AG14" s="13">
        <f t="shared" si="45"/>
        <v>-0.14441999999999999</v>
      </c>
      <c r="AH14" s="13">
        <f t="shared" si="45"/>
        <v>-0.14065</v>
      </c>
      <c r="AI14" s="13">
        <f t="shared" si="43"/>
        <v>-0.14441999999999999</v>
      </c>
      <c r="AJ14" s="13">
        <f t="shared" si="43"/>
        <v>-0.14065</v>
      </c>
      <c r="AK14" s="13">
        <f t="shared" ref="AK14:AL14" si="46">SUM(AK13*AK10/100)</f>
        <v>-0.10271999999999998</v>
      </c>
      <c r="AL14" s="13">
        <f t="shared" si="46"/>
        <v>-9.6479999999999996E-2</v>
      </c>
      <c r="AM14" s="13">
        <f t="shared" ref="AM14:AN14" si="47">SUM(AM13*AM10/100)</f>
        <v>-0.10271999999999998</v>
      </c>
      <c r="AN14" s="13">
        <f t="shared" si="47"/>
        <v>-9.6479999999999996E-2</v>
      </c>
      <c r="AO14" s="13">
        <f t="shared" ref="AO14:AP14" si="48">SUM(AO13*AO10/100)</f>
        <v>-0.10271999999999998</v>
      </c>
      <c r="AP14" s="13">
        <f t="shared" si="48"/>
        <v>-9.6479999999999996E-2</v>
      </c>
      <c r="AQ14" s="13">
        <v>-0.13111800000000001</v>
      </c>
      <c r="AR14" s="13">
        <v>-0.124046</v>
      </c>
      <c r="AS14" s="13">
        <v>-0.13111800000000001</v>
      </c>
      <c r="AT14" s="13">
        <v>-0.124046</v>
      </c>
    </row>
    <row r="15" spans="1:46" s="14" customFormat="1" x14ac:dyDescent="0.25">
      <c r="A15" s="14" t="s">
        <v>15</v>
      </c>
      <c r="E15" s="15"/>
      <c r="F15" s="15">
        <f t="shared" ref="F15:L15" si="49">SUM(F10-50*F14)</f>
        <v>45.878</v>
      </c>
      <c r="G15" s="15">
        <f t="shared" si="49"/>
        <v>43.278999999999996</v>
      </c>
      <c r="H15" s="15">
        <f t="shared" si="49"/>
        <v>55.887450000000001</v>
      </c>
      <c r="I15" s="15">
        <f t="shared" si="49"/>
        <v>55.887450000000001</v>
      </c>
      <c r="J15" s="15">
        <f t="shared" si="49"/>
        <v>55.887450000000001</v>
      </c>
      <c r="K15" s="15">
        <f t="shared" si="49"/>
        <v>119.78999999999999</v>
      </c>
      <c r="L15" s="15">
        <f t="shared" si="49"/>
        <v>60.99</v>
      </c>
      <c r="M15" s="15">
        <f t="shared" ref="M15" si="50">SUM(M10-50*M14)</f>
        <v>60.99</v>
      </c>
      <c r="N15" s="15">
        <f t="shared" ref="N15:T15" si="51">SUM(N10-50*N14)</f>
        <v>42.363900000000001</v>
      </c>
      <c r="O15" s="15">
        <f t="shared" si="51"/>
        <v>39.119199999999999</v>
      </c>
      <c r="P15" s="15">
        <f t="shared" si="51"/>
        <v>42.363900000000001</v>
      </c>
      <c r="Q15" s="15">
        <f t="shared" si="51"/>
        <v>42.363900000000001</v>
      </c>
      <c r="R15" s="15">
        <f t="shared" si="51"/>
        <v>39.119199999999999</v>
      </c>
      <c r="S15" s="15">
        <f t="shared" ref="S15:V15" si="52">SUM(S10-50*S14)</f>
        <v>56.985900000000001</v>
      </c>
      <c r="T15" s="15">
        <f t="shared" si="51"/>
        <v>53.912300000000002</v>
      </c>
      <c r="U15" s="15">
        <f t="shared" si="52"/>
        <v>56.985900000000001</v>
      </c>
      <c r="V15" s="15">
        <f t="shared" si="52"/>
        <v>53.912300000000002</v>
      </c>
      <c r="W15" s="15">
        <f t="shared" ref="W15:AJ15" si="53">SUM(W10-50*W14)</f>
        <v>56.985900000000001</v>
      </c>
      <c r="X15" s="15">
        <f t="shared" si="53"/>
        <v>53.912300000000002</v>
      </c>
      <c r="Y15" s="15">
        <f t="shared" ref="Y15:AB15" si="54">SUM(Y10-50*Y14)</f>
        <v>45.0595</v>
      </c>
      <c r="Z15" s="15">
        <f t="shared" si="54"/>
        <v>42.222000000000001</v>
      </c>
      <c r="AA15" s="15">
        <f t="shared" si="54"/>
        <v>47.238699999999994</v>
      </c>
      <c r="AB15" s="15">
        <f t="shared" si="54"/>
        <v>44.423900000000003</v>
      </c>
      <c r="AC15" s="15">
        <f t="shared" si="53"/>
        <v>47.238699999999994</v>
      </c>
      <c r="AD15" s="15">
        <f t="shared" si="53"/>
        <v>44.423900000000003</v>
      </c>
      <c r="AE15" s="15">
        <f t="shared" ref="AE15:AH15" si="55">SUM(AE10-50*AE14)</f>
        <v>57.021000000000001</v>
      </c>
      <c r="AF15" s="15">
        <f t="shared" si="55"/>
        <v>55.532499999999999</v>
      </c>
      <c r="AG15" s="15">
        <f t="shared" si="55"/>
        <v>57.021000000000001</v>
      </c>
      <c r="AH15" s="15">
        <f t="shared" si="55"/>
        <v>55.532499999999999</v>
      </c>
      <c r="AI15" s="15">
        <f t="shared" si="53"/>
        <v>57.021000000000001</v>
      </c>
      <c r="AJ15" s="15">
        <f t="shared" si="53"/>
        <v>55.532499999999999</v>
      </c>
      <c r="AK15" s="15">
        <f t="shared" ref="AK15:AL15" si="56">SUM(AK10-50*AK14)</f>
        <v>47.935999999999993</v>
      </c>
      <c r="AL15" s="15">
        <f t="shared" si="56"/>
        <v>45.024000000000001</v>
      </c>
      <c r="AM15" s="15">
        <f t="shared" ref="AM15:AN15" si="57">SUM(AM10-50*AM14)</f>
        <v>47.935999999999993</v>
      </c>
      <c r="AN15" s="15">
        <f t="shared" si="57"/>
        <v>45.024000000000001</v>
      </c>
      <c r="AO15" s="15">
        <f t="shared" ref="AO15:AP15" si="58">SUM(AO10-50*AO14)</f>
        <v>47.935999999999993</v>
      </c>
      <c r="AP15" s="15">
        <f t="shared" si="58"/>
        <v>45.024000000000001</v>
      </c>
      <c r="AQ15" s="15">
        <v>56.985900000000001</v>
      </c>
      <c r="AR15" s="15">
        <v>53.912300000000002</v>
      </c>
      <c r="AS15" s="15">
        <v>56.985900000000001</v>
      </c>
      <c r="AT15" s="15">
        <v>53.912300000000002</v>
      </c>
    </row>
    <row r="16" spans="1:46" s="16" customFormat="1" x14ac:dyDescent="0.25">
      <c r="A16" s="16" t="s">
        <v>16</v>
      </c>
      <c r="E16" s="17"/>
      <c r="F16" s="17">
        <f t="shared" ref="F16:G16" si="59">SUM(F15*F5)</f>
        <v>367.024</v>
      </c>
      <c r="G16" s="17">
        <f t="shared" si="59"/>
        <v>346.23199999999997</v>
      </c>
      <c r="H16" s="17">
        <f t="shared" ref="H16:L16" si="60">SUM(H15*H5)</f>
        <v>279.43725000000001</v>
      </c>
      <c r="I16" s="17">
        <f t="shared" si="60"/>
        <v>335.32470000000001</v>
      </c>
      <c r="J16" s="17">
        <f t="shared" si="60"/>
        <v>391.21215000000001</v>
      </c>
      <c r="K16" s="17">
        <f t="shared" si="60"/>
        <v>359.37</v>
      </c>
      <c r="L16" s="17">
        <f t="shared" si="60"/>
        <v>182.97</v>
      </c>
      <c r="M16" s="17">
        <f t="shared" ref="M16:T16" si="61">SUM(M15*M5)</f>
        <v>365.94</v>
      </c>
      <c r="N16" s="38">
        <f t="shared" si="61"/>
        <v>338.91120000000001</v>
      </c>
      <c r="O16" s="38">
        <f t="shared" si="61"/>
        <v>312.95359999999999</v>
      </c>
      <c r="P16" s="38">
        <f t="shared" si="61"/>
        <v>381.27510000000001</v>
      </c>
      <c r="Q16" s="38">
        <f t="shared" si="61"/>
        <v>381.27510000000001</v>
      </c>
      <c r="R16" s="38">
        <f t="shared" si="61"/>
        <v>352.07279999999997</v>
      </c>
      <c r="S16" s="38">
        <f t="shared" ref="S16:V16" si="62">SUM(S15*S5)</f>
        <v>398.90129999999999</v>
      </c>
      <c r="T16" s="38">
        <f t="shared" si="61"/>
        <v>377.3861</v>
      </c>
      <c r="U16" s="38">
        <f t="shared" si="62"/>
        <v>341.91539999999998</v>
      </c>
      <c r="V16" s="38">
        <f t="shared" si="62"/>
        <v>323.47379999999998</v>
      </c>
      <c r="W16" s="38">
        <f t="shared" ref="W16:AJ16" si="63">SUM(W15*W5)</f>
        <v>284.92950000000002</v>
      </c>
      <c r="X16" s="38">
        <f t="shared" si="63"/>
        <v>269.56150000000002</v>
      </c>
      <c r="Y16" s="38">
        <f t="shared" ref="Y16:AB16" si="64">SUM(Y15*Y5)</f>
        <v>270.35699999999997</v>
      </c>
      <c r="Z16" s="38">
        <f t="shared" si="64"/>
        <v>253.33199999999999</v>
      </c>
      <c r="AA16" s="38">
        <f t="shared" si="64"/>
        <v>377.90959999999995</v>
      </c>
      <c r="AB16" s="38">
        <f t="shared" si="64"/>
        <v>355.39120000000003</v>
      </c>
      <c r="AC16" s="38">
        <f t="shared" si="63"/>
        <v>377.90959999999995</v>
      </c>
      <c r="AD16" s="38">
        <f t="shared" si="63"/>
        <v>355.39120000000003</v>
      </c>
      <c r="AE16" s="38">
        <f t="shared" ref="AE16:AH16" si="65">SUM(AE15*AE5)</f>
        <v>399.14699999999999</v>
      </c>
      <c r="AF16" s="38">
        <f t="shared" si="65"/>
        <v>388.72749999999996</v>
      </c>
      <c r="AG16" s="38">
        <f t="shared" si="65"/>
        <v>399.14699999999999</v>
      </c>
      <c r="AH16" s="38">
        <f t="shared" si="65"/>
        <v>388.72749999999996</v>
      </c>
      <c r="AI16" s="38">
        <f t="shared" si="63"/>
        <v>285.10500000000002</v>
      </c>
      <c r="AJ16" s="38">
        <f t="shared" si="63"/>
        <v>277.66250000000002</v>
      </c>
      <c r="AK16" s="38">
        <f t="shared" ref="AK16:AL16" si="66">SUM(AK15*AK5)</f>
        <v>287.61599999999999</v>
      </c>
      <c r="AL16" s="38">
        <f t="shared" si="66"/>
        <v>270.14400000000001</v>
      </c>
      <c r="AM16" s="38">
        <f t="shared" ref="AM16:AN16" si="67">SUM(AM15*AM5)</f>
        <v>287.61599999999999</v>
      </c>
      <c r="AN16" s="38">
        <f t="shared" si="67"/>
        <v>270.14400000000001</v>
      </c>
      <c r="AO16" s="38">
        <f t="shared" ref="AO16:AP16" si="68">SUM(AO15*AO5)</f>
        <v>383.48799999999994</v>
      </c>
      <c r="AP16" s="38">
        <f t="shared" si="68"/>
        <v>360.19200000000001</v>
      </c>
      <c r="AQ16" s="38">
        <v>341.91539999999998</v>
      </c>
      <c r="AR16" s="38">
        <v>323.47379999999998</v>
      </c>
      <c r="AS16" s="38">
        <v>341.91539999999998</v>
      </c>
      <c r="AT16" s="38">
        <v>323.47379999999998</v>
      </c>
    </row>
    <row r="17" spans="1:46" s="18" customFormat="1" x14ac:dyDescent="0.25">
      <c r="A17" s="18" t="s">
        <v>17</v>
      </c>
      <c r="E17" s="19"/>
      <c r="F17" s="19">
        <f t="shared" ref="F17:L17" si="69">SUM(F8-50*F14)</f>
        <v>39.077999999999996</v>
      </c>
      <c r="G17" s="19">
        <f t="shared" si="69"/>
        <v>36.579000000000001</v>
      </c>
      <c r="H17" s="19">
        <f t="shared" si="69"/>
        <v>48.197449999999996</v>
      </c>
      <c r="I17" s="19">
        <f t="shared" si="69"/>
        <v>48.197449999999996</v>
      </c>
      <c r="J17" s="19">
        <f t="shared" si="69"/>
        <v>48.197449999999996</v>
      </c>
      <c r="K17" s="19">
        <f t="shared" si="69"/>
        <v>96.289999999999992</v>
      </c>
      <c r="L17" s="19">
        <f t="shared" si="69"/>
        <v>51.99</v>
      </c>
      <c r="M17" s="19">
        <f t="shared" ref="M17" si="70">SUM(M8-50*M14)</f>
        <v>51.99</v>
      </c>
      <c r="N17" s="19">
        <f t="shared" ref="N17:T17" si="71">SUM(N8-50*N14)</f>
        <v>36.423900000000003</v>
      </c>
      <c r="O17" s="19">
        <f t="shared" si="71"/>
        <v>33.489199999999997</v>
      </c>
      <c r="P17" s="19">
        <f t="shared" si="71"/>
        <v>36.423900000000003</v>
      </c>
      <c r="Q17" s="19">
        <f t="shared" si="71"/>
        <v>36.423900000000003</v>
      </c>
      <c r="R17" s="19">
        <f t="shared" si="71"/>
        <v>33.489199999999997</v>
      </c>
      <c r="S17" s="19">
        <f t="shared" ref="S17:V17" si="72">SUM(S8-50*S14)</f>
        <v>48.195900000000002</v>
      </c>
      <c r="T17" s="19">
        <f t="shared" si="71"/>
        <v>45.012300000000003</v>
      </c>
      <c r="U17" s="19">
        <f t="shared" si="72"/>
        <v>48.195900000000002</v>
      </c>
      <c r="V17" s="19">
        <f t="shared" si="72"/>
        <v>45.012300000000003</v>
      </c>
      <c r="W17" s="19">
        <f t="shared" ref="W17:AJ17" si="73">SUM(W8-50*W14)</f>
        <v>48.195900000000002</v>
      </c>
      <c r="X17" s="19">
        <f t="shared" si="73"/>
        <v>45.012300000000003</v>
      </c>
      <c r="Y17" s="19">
        <f t="shared" ref="Y17:AB17" si="74">SUM(Y8-50*Y14)</f>
        <v>39.659499999999994</v>
      </c>
      <c r="Z17" s="19">
        <f t="shared" si="74"/>
        <v>37.021999999999998</v>
      </c>
      <c r="AA17" s="19">
        <f t="shared" si="74"/>
        <v>40.3887</v>
      </c>
      <c r="AB17" s="19">
        <f t="shared" si="74"/>
        <v>38.003900000000002</v>
      </c>
      <c r="AC17" s="19">
        <f t="shared" si="73"/>
        <v>40.3887</v>
      </c>
      <c r="AD17" s="19">
        <f t="shared" si="73"/>
        <v>38.003900000000002</v>
      </c>
      <c r="AE17" s="19">
        <f t="shared" ref="AE17:AH17" si="75">SUM(AE8-50*AE14)</f>
        <v>48.921000000000006</v>
      </c>
      <c r="AF17" s="19">
        <f t="shared" si="75"/>
        <v>46.6325</v>
      </c>
      <c r="AG17" s="19">
        <f t="shared" si="75"/>
        <v>48.921000000000006</v>
      </c>
      <c r="AH17" s="19">
        <f t="shared" si="75"/>
        <v>46.6325</v>
      </c>
      <c r="AI17" s="19">
        <f t="shared" si="73"/>
        <v>48.921000000000006</v>
      </c>
      <c r="AJ17" s="19">
        <f t="shared" si="73"/>
        <v>46.6325</v>
      </c>
      <c r="AK17" s="19">
        <f t="shared" ref="AK17:AL17" si="76">SUM(AK8-50*AK14)</f>
        <v>41.835999999999999</v>
      </c>
      <c r="AL17" s="19">
        <f t="shared" si="76"/>
        <v>41.423999999999999</v>
      </c>
      <c r="AM17" s="19">
        <f t="shared" ref="AM17:AN17" si="77">SUM(AM8-50*AM14)</f>
        <v>41.835999999999999</v>
      </c>
      <c r="AN17" s="19">
        <f t="shared" si="77"/>
        <v>41.423999999999999</v>
      </c>
      <c r="AO17" s="19">
        <f t="shared" ref="AO17:AP17" si="78">SUM(AO8-50*AO14)</f>
        <v>41.835999999999999</v>
      </c>
      <c r="AP17" s="19">
        <f t="shared" si="78"/>
        <v>41.423999999999999</v>
      </c>
      <c r="AQ17" s="19">
        <v>48.195900000000002</v>
      </c>
      <c r="AR17" s="19">
        <v>45.012300000000003</v>
      </c>
      <c r="AS17" s="19">
        <v>48.195900000000002</v>
      </c>
      <c r="AT17" s="19">
        <v>45.012300000000003</v>
      </c>
    </row>
    <row r="18" spans="1:46" s="18" customFormat="1" x14ac:dyDescent="0.25">
      <c r="A18" s="18" t="s">
        <v>18</v>
      </c>
      <c r="E18" s="19"/>
      <c r="F18" s="19">
        <f t="shared" ref="F18:G18" si="79">SUM(F5*F17)</f>
        <v>312.62399999999997</v>
      </c>
      <c r="G18" s="19">
        <f t="shared" si="79"/>
        <v>292.63200000000001</v>
      </c>
      <c r="H18" s="19">
        <f t="shared" ref="H18:L18" si="80">SUM(H5*H17)</f>
        <v>240.98724999999999</v>
      </c>
      <c r="I18" s="19">
        <f t="shared" si="80"/>
        <v>289.18469999999996</v>
      </c>
      <c r="J18" s="19">
        <f t="shared" si="80"/>
        <v>337.38214999999997</v>
      </c>
      <c r="K18" s="19">
        <f t="shared" si="80"/>
        <v>288.87</v>
      </c>
      <c r="L18" s="19">
        <f t="shared" si="80"/>
        <v>155.97</v>
      </c>
      <c r="M18" s="19">
        <f t="shared" ref="M18:T18" si="81">SUM(M5*M17)</f>
        <v>311.94</v>
      </c>
      <c r="N18" s="19">
        <f t="shared" si="81"/>
        <v>291.39120000000003</v>
      </c>
      <c r="O18" s="19">
        <f t="shared" si="81"/>
        <v>267.91359999999997</v>
      </c>
      <c r="P18" s="19">
        <f t="shared" si="81"/>
        <v>327.81510000000003</v>
      </c>
      <c r="Q18" s="19">
        <f t="shared" si="81"/>
        <v>327.81510000000003</v>
      </c>
      <c r="R18" s="19">
        <f t="shared" si="81"/>
        <v>301.40279999999996</v>
      </c>
      <c r="S18" s="19">
        <f t="shared" ref="S18:V18" si="82">SUM(S5*S17)</f>
        <v>337.37130000000002</v>
      </c>
      <c r="T18" s="19">
        <f t="shared" si="81"/>
        <v>315.08610000000004</v>
      </c>
      <c r="U18" s="19">
        <f t="shared" si="82"/>
        <v>289.17540000000002</v>
      </c>
      <c r="V18" s="19">
        <f t="shared" si="82"/>
        <v>270.07380000000001</v>
      </c>
      <c r="W18" s="19">
        <f t="shared" ref="W18:AJ18" si="83">SUM(W5*W17)</f>
        <v>240.9795</v>
      </c>
      <c r="X18" s="19">
        <f t="shared" si="83"/>
        <v>225.06150000000002</v>
      </c>
      <c r="Y18" s="19">
        <f t="shared" ref="Y18:AB18" si="84">SUM(Y5*Y17)</f>
        <v>237.95699999999997</v>
      </c>
      <c r="Z18" s="19">
        <f t="shared" si="84"/>
        <v>222.13200000000001</v>
      </c>
      <c r="AA18" s="19">
        <f t="shared" si="84"/>
        <v>323.1096</v>
      </c>
      <c r="AB18" s="19">
        <f t="shared" si="84"/>
        <v>304.03120000000001</v>
      </c>
      <c r="AC18" s="19">
        <f t="shared" si="83"/>
        <v>323.1096</v>
      </c>
      <c r="AD18" s="19">
        <f t="shared" si="83"/>
        <v>304.03120000000001</v>
      </c>
      <c r="AE18" s="19">
        <f t="shared" ref="AE18:AH18" si="85">SUM(AE5*AE17)</f>
        <v>342.44700000000006</v>
      </c>
      <c r="AF18" s="19">
        <f t="shared" si="85"/>
        <v>326.42750000000001</v>
      </c>
      <c r="AG18" s="19">
        <f t="shared" si="85"/>
        <v>342.44700000000006</v>
      </c>
      <c r="AH18" s="19">
        <f t="shared" si="85"/>
        <v>326.42750000000001</v>
      </c>
      <c r="AI18" s="19">
        <f t="shared" si="83"/>
        <v>244.60500000000002</v>
      </c>
      <c r="AJ18" s="19">
        <f t="shared" si="83"/>
        <v>233.16249999999999</v>
      </c>
      <c r="AK18" s="19">
        <f t="shared" ref="AK18:AL18" si="86">SUM(AK5*AK17)</f>
        <v>251.01599999999999</v>
      </c>
      <c r="AL18" s="19">
        <f t="shared" si="86"/>
        <v>248.54399999999998</v>
      </c>
      <c r="AM18" s="19">
        <f t="shared" ref="AM18:AN18" si="87">SUM(AM5*AM17)</f>
        <v>251.01599999999999</v>
      </c>
      <c r="AN18" s="19">
        <f t="shared" si="87"/>
        <v>248.54399999999998</v>
      </c>
      <c r="AO18" s="19">
        <f t="shared" ref="AO18:AR18" si="88">SUM(AO5*AO17)</f>
        <v>334.68799999999999</v>
      </c>
      <c r="AP18" s="19">
        <f t="shared" si="88"/>
        <v>331.392</v>
      </c>
      <c r="AQ18" s="19">
        <f t="shared" si="88"/>
        <v>192.78360000000001</v>
      </c>
      <c r="AR18" s="19">
        <f t="shared" si="88"/>
        <v>180.04920000000001</v>
      </c>
      <c r="AS18" s="19">
        <f t="shared" ref="AS18:AT18" si="89">SUM(AS5*AS17)</f>
        <v>192.78360000000001</v>
      </c>
      <c r="AT18" s="19">
        <f t="shared" si="89"/>
        <v>180.04920000000001</v>
      </c>
    </row>
    <row r="19" spans="1:46" s="18" customFormat="1" x14ac:dyDescent="0.25">
      <c r="A19" t="s">
        <v>19</v>
      </c>
      <c r="E19" s="19"/>
      <c r="F19" s="19">
        <f t="shared" ref="F19:L19" si="90">SUM(F8+50*F14)</f>
        <v>28.521999999999998</v>
      </c>
      <c r="G19" s="19">
        <f t="shared" si="90"/>
        <v>26.621000000000002</v>
      </c>
      <c r="H19" s="19">
        <f t="shared" si="90"/>
        <v>34.042549999999999</v>
      </c>
      <c r="I19" s="19">
        <f t="shared" si="90"/>
        <v>34.042549999999999</v>
      </c>
      <c r="J19" s="19">
        <f t="shared" si="90"/>
        <v>34.042549999999999</v>
      </c>
      <c r="K19" s="19">
        <f t="shared" si="90"/>
        <v>54.71</v>
      </c>
      <c r="L19" s="19">
        <f t="shared" si="90"/>
        <v>37.01</v>
      </c>
      <c r="M19" s="19">
        <f t="shared" ref="M19" si="91">SUM(M8+50*M14)</f>
        <v>37.01</v>
      </c>
      <c r="N19" s="19">
        <f t="shared" ref="N19:T19" si="92">SUM(N8+50*N14)</f>
        <v>25.856100000000001</v>
      </c>
      <c r="O19" s="19">
        <f t="shared" si="92"/>
        <v>23.730799999999999</v>
      </c>
      <c r="P19" s="19">
        <f t="shared" si="92"/>
        <v>25.856100000000001</v>
      </c>
      <c r="Q19" s="19">
        <f t="shared" si="92"/>
        <v>25.856100000000001</v>
      </c>
      <c r="R19" s="19">
        <f t="shared" si="92"/>
        <v>23.730799999999999</v>
      </c>
      <c r="S19" s="19">
        <f t="shared" ref="S19:V19" si="93">SUM(S8+50*S14)</f>
        <v>35.084099999999999</v>
      </c>
      <c r="T19" s="19">
        <f t="shared" si="92"/>
        <v>32.607700000000001</v>
      </c>
      <c r="U19" s="19">
        <f t="shared" si="93"/>
        <v>35.084099999999999</v>
      </c>
      <c r="V19" s="19">
        <f t="shared" si="93"/>
        <v>32.607700000000001</v>
      </c>
      <c r="W19" s="19">
        <f t="shared" ref="W19:AJ19" si="94">SUM(W8+50*W14)</f>
        <v>35.084099999999999</v>
      </c>
      <c r="X19" s="19">
        <f t="shared" si="94"/>
        <v>32.607700000000001</v>
      </c>
      <c r="Y19" s="19">
        <f t="shared" ref="Y19:AB19" si="95">SUM(Y8+50*Y14)</f>
        <v>28.940499999999997</v>
      </c>
      <c r="Z19" s="19">
        <f t="shared" si="95"/>
        <v>26.977999999999998</v>
      </c>
      <c r="AA19" s="19">
        <f t="shared" si="95"/>
        <v>29.151300000000003</v>
      </c>
      <c r="AB19" s="19">
        <f t="shared" si="95"/>
        <v>27.4361</v>
      </c>
      <c r="AC19" s="19">
        <f t="shared" si="94"/>
        <v>29.151300000000003</v>
      </c>
      <c r="AD19" s="19">
        <f t="shared" si="94"/>
        <v>27.4361</v>
      </c>
      <c r="AE19" s="19">
        <f t="shared" ref="AE19:AH19" si="96">SUM(AE8+50*AE14)</f>
        <v>34.478999999999999</v>
      </c>
      <c r="AF19" s="19">
        <f t="shared" si="96"/>
        <v>32.567500000000003</v>
      </c>
      <c r="AG19" s="19">
        <f t="shared" si="96"/>
        <v>34.478999999999999</v>
      </c>
      <c r="AH19" s="19">
        <f t="shared" si="96"/>
        <v>32.567500000000003</v>
      </c>
      <c r="AI19" s="19">
        <f t="shared" si="94"/>
        <v>34.478999999999999</v>
      </c>
      <c r="AJ19" s="19">
        <f t="shared" si="94"/>
        <v>32.567500000000003</v>
      </c>
      <c r="AK19" s="19">
        <f t="shared" ref="AK19:AL19" si="97">SUM(AK8+50*AK14)</f>
        <v>31.564000000000004</v>
      </c>
      <c r="AL19" s="19">
        <f t="shared" si="97"/>
        <v>31.776000000000003</v>
      </c>
      <c r="AM19" s="19">
        <f t="shared" ref="AM19:AN19" si="98">SUM(AM8+50*AM14)</f>
        <v>31.564000000000004</v>
      </c>
      <c r="AN19" s="19">
        <f t="shared" si="98"/>
        <v>31.776000000000003</v>
      </c>
      <c r="AO19" s="19">
        <f t="shared" ref="AO19:AR19" si="99">SUM(AO8+50*AO14)</f>
        <v>31.564000000000004</v>
      </c>
      <c r="AP19" s="19">
        <f t="shared" si="99"/>
        <v>31.776000000000003</v>
      </c>
      <c r="AQ19" s="19">
        <f t="shared" si="99"/>
        <v>32.444099999999999</v>
      </c>
      <c r="AR19" s="19">
        <f t="shared" si="99"/>
        <v>30.997700000000002</v>
      </c>
      <c r="AS19" s="19">
        <f t="shared" ref="AS19:AT19" si="100">SUM(AS8+50*AS14)</f>
        <v>32.444099999999999</v>
      </c>
      <c r="AT19" s="19">
        <f t="shared" si="100"/>
        <v>30.997700000000002</v>
      </c>
    </row>
    <row r="20" spans="1:46" s="20" customFormat="1" x14ac:dyDescent="0.25">
      <c r="A20" s="20" t="s">
        <v>20</v>
      </c>
      <c r="E20" s="21"/>
      <c r="F20" s="21">
        <f t="shared" ref="F20:G20" si="101">SUM(F19*F5)</f>
        <v>228.17599999999999</v>
      </c>
      <c r="G20" s="21">
        <f t="shared" si="101"/>
        <v>212.96800000000002</v>
      </c>
      <c r="H20" s="21">
        <f t="shared" ref="H20:K20" si="102">SUM(H19*H5)</f>
        <v>170.21275</v>
      </c>
      <c r="I20" s="21">
        <f t="shared" si="102"/>
        <v>204.25529999999998</v>
      </c>
      <c r="J20" s="21">
        <f t="shared" si="102"/>
        <v>238.29784999999998</v>
      </c>
      <c r="K20" s="21">
        <f t="shared" si="102"/>
        <v>164.13</v>
      </c>
      <c r="L20" s="21">
        <f t="shared" ref="L20" si="103">SUM(L19*L5)</f>
        <v>111.03</v>
      </c>
      <c r="M20" s="21">
        <f t="shared" ref="M20:T20" si="104">SUM(M19*M5)</f>
        <v>222.06</v>
      </c>
      <c r="N20" s="21">
        <f t="shared" si="104"/>
        <v>206.84880000000001</v>
      </c>
      <c r="O20" s="21">
        <f t="shared" si="104"/>
        <v>189.84639999999999</v>
      </c>
      <c r="P20" s="21">
        <f t="shared" si="104"/>
        <v>232.70490000000001</v>
      </c>
      <c r="Q20" s="21">
        <f t="shared" si="104"/>
        <v>232.70490000000001</v>
      </c>
      <c r="R20" s="21">
        <f t="shared" si="104"/>
        <v>213.57719999999998</v>
      </c>
      <c r="S20" s="21">
        <f t="shared" ref="S20:V20" si="105">SUM(S19*S5)</f>
        <v>245.58869999999999</v>
      </c>
      <c r="T20" s="21">
        <f t="shared" si="104"/>
        <v>228.25390000000002</v>
      </c>
      <c r="U20" s="21">
        <f t="shared" si="105"/>
        <v>210.50459999999998</v>
      </c>
      <c r="V20" s="21">
        <f t="shared" si="105"/>
        <v>195.64620000000002</v>
      </c>
      <c r="W20" s="21">
        <f t="shared" ref="W20:AJ20" si="106">SUM(W19*W5)</f>
        <v>175.4205</v>
      </c>
      <c r="X20" s="21">
        <f t="shared" si="106"/>
        <v>163.0385</v>
      </c>
      <c r="Y20" s="21">
        <f t="shared" ref="Y20:AB20" si="107">SUM(Y19*Y5)</f>
        <v>173.64299999999997</v>
      </c>
      <c r="Z20" s="21">
        <f t="shared" si="107"/>
        <v>161.86799999999999</v>
      </c>
      <c r="AA20" s="21">
        <f t="shared" si="107"/>
        <v>233.21040000000002</v>
      </c>
      <c r="AB20" s="21">
        <f t="shared" si="107"/>
        <v>219.4888</v>
      </c>
      <c r="AC20" s="21">
        <f t="shared" si="106"/>
        <v>233.21040000000002</v>
      </c>
      <c r="AD20" s="21">
        <f t="shared" si="106"/>
        <v>219.4888</v>
      </c>
      <c r="AE20" s="21">
        <f t="shared" ref="AE20:AH20" si="108">SUM(AE19*AE5)</f>
        <v>241.35300000000001</v>
      </c>
      <c r="AF20" s="21">
        <f t="shared" si="108"/>
        <v>227.97250000000003</v>
      </c>
      <c r="AG20" s="21">
        <f t="shared" si="108"/>
        <v>241.35300000000001</v>
      </c>
      <c r="AH20" s="21">
        <f t="shared" si="108"/>
        <v>227.97250000000003</v>
      </c>
      <c r="AI20" s="21">
        <f t="shared" si="106"/>
        <v>172.39499999999998</v>
      </c>
      <c r="AJ20" s="21">
        <f t="shared" si="106"/>
        <v>162.83750000000001</v>
      </c>
      <c r="AK20" s="21">
        <f t="shared" ref="AK20:AL20" si="109">SUM(AK19*AK5)</f>
        <v>189.38400000000001</v>
      </c>
      <c r="AL20" s="21">
        <f t="shared" si="109"/>
        <v>190.65600000000001</v>
      </c>
      <c r="AM20" s="21">
        <f t="shared" ref="AM20:AN20" si="110">SUM(AM19*AM5)</f>
        <v>189.38400000000001</v>
      </c>
      <c r="AN20" s="21">
        <f t="shared" si="110"/>
        <v>190.65600000000001</v>
      </c>
      <c r="AO20" s="21">
        <f t="shared" ref="AO20:AR20" si="111">SUM(AO19*AO5)</f>
        <v>252.51200000000003</v>
      </c>
      <c r="AP20" s="21">
        <f t="shared" si="111"/>
        <v>254.20800000000003</v>
      </c>
      <c r="AQ20" s="21">
        <f t="shared" si="111"/>
        <v>129.7764</v>
      </c>
      <c r="AR20" s="21">
        <f t="shared" si="111"/>
        <v>123.99080000000001</v>
      </c>
      <c r="AS20" s="21">
        <f t="shared" ref="AS20:AT20" si="112">SUM(AS19*AS5)</f>
        <v>129.7764</v>
      </c>
      <c r="AT20" s="21">
        <f t="shared" si="112"/>
        <v>123.99080000000001</v>
      </c>
    </row>
    <row r="21" spans="1:46" s="37" customFormat="1" x14ac:dyDescent="0.25">
      <c r="A21" s="37" t="s">
        <v>21</v>
      </c>
      <c r="E21" s="39"/>
      <c r="F21" s="39">
        <v>9.76</v>
      </c>
      <c r="G21" s="39">
        <v>7.91</v>
      </c>
      <c r="H21" s="40">
        <v>9.74</v>
      </c>
      <c r="I21" s="40">
        <v>9.74</v>
      </c>
      <c r="J21" s="40">
        <v>9.74</v>
      </c>
      <c r="K21" s="40">
        <v>1.29</v>
      </c>
      <c r="L21" s="37">
        <v>10.57</v>
      </c>
      <c r="M21" s="37">
        <v>10.57</v>
      </c>
      <c r="N21" s="39">
        <v>12.85</v>
      </c>
      <c r="O21" s="39">
        <v>10.38</v>
      </c>
      <c r="P21" s="39">
        <v>12.85</v>
      </c>
      <c r="Q21" s="39">
        <v>12.85</v>
      </c>
      <c r="R21" s="39">
        <v>10.38</v>
      </c>
      <c r="S21" s="39">
        <v>12.97</v>
      </c>
      <c r="T21" s="39">
        <v>10.43</v>
      </c>
      <c r="U21" s="39">
        <v>12.97</v>
      </c>
      <c r="V21" s="39">
        <v>10.43</v>
      </c>
      <c r="W21" s="39">
        <v>12.97</v>
      </c>
      <c r="X21" s="39">
        <v>10.43</v>
      </c>
      <c r="Y21" s="39">
        <v>9.5299999999999994</v>
      </c>
      <c r="Z21" s="39">
        <v>8.75</v>
      </c>
      <c r="AA21" s="39">
        <v>10.93</v>
      </c>
      <c r="AB21" s="39">
        <v>8.7799999999999994</v>
      </c>
      <c r="AC21" s="39">
        <v>10.93</v>
      </c>
      <c r="AD21" s="39">
        <v>8.7799999999999994</v>
      </c>
      <c r="AE21" s="39">
        <v>9.6</v>
      </c>
      <c r="AF21" s="39">
        <v>7.66</v>
      </c>
      <c r="AG21" s="39">
        <v>9.6</v>
      </c>
      <c r="AH21" s="39">
        <v>7.66</v>
      </c>
      <c r="AI21" s="39">
        <v>9.6</v>
      </c>
      <c r="AJ21" s="39">
        <v>7.66</v>
      </c>
      <c r="AK21" s="39">
        <v>9.6</v>
      </c>
      <c r="AL21" s="39">
        <v>7.51</v>
      </c>
      <c r="AM21" s="39">
        <v>9.6</v>
      </c>
      <c r="AN21" s="39">
        <v>7.51</v>
      </c>
      <c r="AO21" s="39">
        <v>9.6</v>
      </c>
      <c r="AP21" s="39">
        <v>7.51</v>
      </c>
      <c r="AQ21" s="39">
        <v>12.82</v>
      </c>
      <c r="AR21" s="39">
        <v>10.130000000000001</v>
      </c>
      <c r="AS21" s="39">
        <v>12.82</v>
      </c>
      <c r="AT21" s="39">
        <v>10.130000000000001</v>
      </c>
    </row>
    <row r="22" spans="1:46" s="5" customFormat="1" x14ac:dyDescent="0.25">
      <c r="A22" s="3" t="s">
        <v>22</v>
      </c>
      <c r="B22" s="3"/>
      <c r="C22" s="3"/>
      <c r="D22" s="3"/>
      <c r="E22" s="3"/>
      <c r="F22" s="3">
        <v>10.39</v>
      </c>
      <c r="G22" s="3">
        <v>8.36</v>
      </c>
      <c r="H22" s="5">
        <v>10.46</v>
      </c>
      <c r="I22" s="5">
        <v>10.46</v>
      </c>
      <c r="J22" s="5">
        <v>10.46</v>
      </c>
      <c r="K22" s="3">
        <v>1.6</v>
      </c>
      <c r="L22" s="5">
        <v>11.04</v>
      </c>
      <c r="M22" s="5">
        <v>11.04</v>
      </c>
      <c r="N22" s="5">
        <v>13.57</v>
      </c>
      <c r="O22" s="5">
        <v>10.96</v>
      </c>
      <c r="P22" s="5">
        <v>13.57</v>
      </c>
      <c r="Q22" s="5">
        <v>13.57</v>
      </c>
      <c r="R22" s="5">
        <v>10.96</v>
      </c>
      <c r="S22" s="5">
        <v>13.66</v>
      </c>
      <c r="T22" s="5">
        <v>11.06</v>
      </c>
      <c r="U22" s="5">
        <v>13.66</v>
      </c>
      <c r="V22" s="5">
        <v>11.06</v>
      </c>
      <c r="W22" s="5">
        <v>13.66</v>
      </c>
      <c r="X22" s="5">
        <v>11.06</v>
      </c>
      <c r="Y22" s="5">
        <v>11.61</v>
      </c>
      <c r="Z22" s="5">
        <v>9.3699999999999992</v>
      </c>
      <c r="AA22" s="5">
        <v>11.47</v>
      </c>
      <c r="AB22" s="5">
        <v>9.3000000000000007</v>
      </c>
      <c r="AC22" s="5">
        <v>11.47</v>
      </c>
      <c r="AD22" s="5">
        <v>9.3000000000000007</v>
      </c>
      <c r="AE22" s="5">
        <v>12.28</v>
      </c>
      <c r="AF22" s="5">
        <v>9.9</v>
      </c>
      <c r="AG22" s="5">
        <v>12.28</v>
      </c>
      <c r="AH22" s="5">
        <v>9.9</v>
      </c>
      <c r="AI22" s="5">
        <v>12.28</v>
      </c>
      <c r="AJ22" s="5">
        <v>9.9</v>
      </c>
      <c r="AK22" s="5">
        <v>10.8</v>
      </c>
      <c r="AL22" s="5">
        <v>8.6999999999999993</v>
      </c>
      <c r="AM22" s="5">
        <v>10.8</v>
      </c>
      <c r="AN22" s="5">
        <v>8.6999999999999993</v>
      </c>
      <c r="AO22" s="5">
        <v>10.8</v>
      </c>
      <c r="AP22" s="5">
        <v>8.6999999999999993</v>
      </c>
      <c r="AQ22" s="5">
        <v>13.4</v>
      </c>
      <c r="AR22" s="5">
        <v>10.81</v>
      </c>
      <c r="AS22" s="5">
        <v>13.4</v>
      </c>
      <c r="AT22" s="5">
        <v>10.81</v>
      </c>
    </row>
    <row r="23" spans="1:46" x14ac:dyDescent="0.25">
      <c r="A23" s="20" t="s">
        <v>73</v>
      </c>
      <c r="B23" s="20"/>
      <c r="E23" s="23"/>
      <c r="F23" s="23">
        <f t="shared" ref="F23:L23" si="113">F22*F6</f>
        <v>20.78</v>
      </c>
      <c r="G23" s="23">
        <f t="shared" si="113"/>
        <v>16.72</v>
      </c>
      <c r="H23" s="23">
        <f t="shared" si="113"/>
        <v>20.92</v>
      </c>
      <c r="I23" s="23">
        <f t="shared" si="113"/>
        <v>20.92</v>
      </c>
      <c r="J23" s="23">
        <f t="shared" si="113"/>
        <v>20.92</v>
      </c>
      <c r="K23" s="23">
        <f t="shared" si="113"/>
        <v>12.8</v>
      </c>
      <c r="L23" s="23">
        <f t="shared" si="113"/>
        <v>11.04</v>
      </c>
      <c r="M23" s="23">
        <f t="shared" ref="M23:T23" si="114">M22*M6</f>
        <v>11.04</v>
      </c>
      <c r="N23" s="23">
        <f t="shared" si="114"/>
        <v>13.57</v>
      </c>
      <c r="O23" s="23">
        <f t="shared" si="114"/>
        <v>10.96</v>
      </c>
      <c r="P23" s="23">
        <f t="shared" si="114"/>
        <v>13.57</v>
      </c>
      <c r="Q23" s="23">
        <f t="shared" si="114"/>
        <v>13.57</v>
      </c>
      <c r="R23" s="23">
        <f t="shared" si="114"/>
        <v>10.96</v>
      </c>
      <c r="S23" s="23">
        <f t="shared" ref="S23:V23" si="115">S22*S6</f>
        <v>13.66</v>
      </c>
      <c r="T23" s="23">
        <f t="shared" si="114"/>
        <v>11.06</v>
      </c>
      <c r="U23" s="23">
        <f t="shared" si="115"/>
        <v>13.66</v>
      </c>
      <c r="V23" s="23">
        <f t="shared" si="115"/>
        <v>11.06</v>
      </c>
      <c r="W23" s="23">
        <f t="shared" ref="W23:X23" si="116">W22*W6</f>
        <v>13.66</v>
      </c>
      <c r="X23" s="23">
        <f t="shared" si="116"/>
        <v>11.06</v>
      </c>
      <c r="Y23" s="27">
        <f t="shared" ref="Y23:Z23" si="117">Y21*Y6</f>
        <v>9.5299999999999994</v>
      </c>
      <c r="Z23" s="27">
        <f t="shared" si="117"/>
        <v>8.75</v>
      </c>
      <c r="AA23" s="27">
        <v>10.75</v>
      </c>
      <c r="AB23" s="27">
        <f t="shared" ref="AB23:AJ23" si="118">AB21*AB6</f>
        <v>8.7799999999999994</v>
      </c>
      <c r="AC23" s="27">
        <v>10.75</v>
      </c>
      <c r="AD23" s="27">
        <f t="shared" si="118"/>
        <v>8.7799999999999994</v>
      </c>
      <c r="AE23" s="27">
        <f t="shared" ref="AE23:AH23" si="119">AE21*AE6</f>
        <v>19.2</v>
      </c>
      <c r="AF23" s="27">
        <f t="shared" si="119"/>
        <v>15.32</v>
      </c>
      <c r="AG23" s="27">
        <f t="shared" si="119"/>
        <v>9.6</v>
      </c>
      <c r="AH23" s="27">
        <f t="shared" si="119"/>
        <v>7.66</v>
      </c>
      <c r="AI23" s="27">
        <f t="shared" si="118"/>
        <v>19.2</v>
      </c>
      <c r="AJ23" s="27">
        <f t="shared" si="118"/>
        <v>15.32</v>
      </c>
      <c r="AK23" s="27">
        <f t="shared" ref="AK23:AL23" si="120">AK21*AK6</f>
        <v>9.6</v>
      </c>
      <c r="AL23" s="27">
        <f t="shared" si="120"/>
        <v>7.51</v>
      </c>
      <c r="AM23" s="27">
        <f t="shared" ref="AM23:AN23" si="121">AM21*AM6</f>
        <v>9.6</v>
      </c>
      <c r="AN23" s="27">
        <f t="shared" si="121"/>
        <v>7.51</v>
      </c>
      <c r="AO23" s="27">
        <f t="shared" ref="AO23:AR23" si="122">AO21*AO6</f>
        <v>9.6</v>
      </c>
      <c r="AP23" s="27">
        <f t="shared" si="122"/>
        <v>7.51</v>
      </c>
      <c r="AQ23" s="27">
        <f t="shared" si="122"/>
        <v>12.82</v>
      </c>
      <c r="AR23" s="27">
        <f t="shared" si="122"/>
        <v>10.130000000000001</v>
      </c>
      <c r="AS23" s="27">
        <f t="shared" ref="AS23:AT23" si="123">AS21*AS6</f>
        <v>12.82</v>
      </c>
      <c r="AT23" s="27">
        <f t="shared" si="123"/>
        <v>10.130000000000001</v>
      </c>
    </row>
    <row r="24" spans="1:46" s="5" customFormat="1" x14ac:dyDescent="0.25">
      <c r="A24" s="3" t="s">
        <v>23</v>
      </c>
      <c r="B24" s="3"/>
      <c r="C24" s="3"/>
      <c r="D24" s="3"/>
      <c r="E24" s="41"/>
      <c r="F24" s="3">
        <v>0.04</v>
      </c>
      <c r="G24" s="3">
        <v>0.04</v>
      </c>
      <c r="H24" s="3">
        <v>0.04</v>
      </c>
      <c r="I24" s="3">
        <v>0.04</v>
      </c>
      <c r="J24" s="3">
        <v>0.04</v>
      </c>
      <c r="K24" s="3">
        <v>0.06</v>
      </c>
      <c r="L24" s="5">
        <v>0.06</v>
      </c>
      <c r="M24" s="5">
        <v>0.06</v>
      </c>
      <c r="N24" s="5">
        <v>4.9000000000000002E-2</v>
      </c>
      <c r="O24" s="5">
        <v>4.9000000000000002E-2</v>
      </c>
      <c r="P24" s="5">
        <v>4.9000000000000002E-2</v>
      </c>
      <c r="Q24" s="5">
        <v>4.9000000000000002E-2</v>
      </c>
      <c r="R24" s="5">
        <v>4.9000000000000002E-2</v>
      </c>
      <c r="S24" s="5">
        <v>5.3999999999999999E-2</v>
      </c>
      <c r="T24" s="5">
        <v>5.3999999999999999E-2</v>
      </c>
      <c r="U24" s="5">
        <v>5.3999999999999999E-2</v>
      </c>
      <c r="V24" s="5">
        <v>5.3999999999999999E-2</v>
      </c>
      <c r="W24" s="5">
        <v>5.3999999999999999E-2</v>
      </c>
      <c r="X24" s="5">
        <v>5.3999999999999999E-2</v>
      </c>
      <c r="Y24" s="3">
        <v>0.05</v>
      </c>
      <c r="Z24" s="3">
        <v>0.05</v>
      </c>
      <c r="AA24" s="3">
        <v>4.3999999999999997E-2</v>
      </c>
      <c r="AB24" s="3">
        <v>0.05</v>
      </c>
      <c r="AC24" s="3">
        <v>4.3999999999999997E-2</v>
      </c>
      <c r="AD24" s="3">
        <v>0.05</v>
      </c>
      <c r="AE24" s="3">
        <v>4.8000000000000001E-2</v>
      </c>
      <c r="AF24" s="3">
        <v>4.8000000000000001E-2</v>
      </c>
      <c r="AG24" s="3">
        <v>4.8000000000000001E-2</v>
      </c>
      <c r="AH24" s="3">
        <v>4.8000000000000001E-2</v>
      </c>
      <c r="AI24" s="3">
        <v>4.8000000000000001E-2</v>
      </c>
      <c r="AJ24" s="3">
        <v>4.8000000000000001E-2</v>
      </c>
      <c r="AK24" s="3">
        <v>0.04</v>
      </c>
      <c r="AL24" s="3">
        <v>0.04</v>
      </c>
      <c r="AM24" s="3">
        <v>0.04</v>
      </c>
      <c r="AN24" s="3">
        <v>0.04</v>
      </c>
      <c r="AO24" s="3">
        <v>0.04</v>
      </c>
      <c r="AP24" s="3">
        <v>0.04</v>
      </c>
      <c r="AQ24" s="5">
        <v>0.04</v>
      </c>
      <c r="AR24" s="5">
        <v>0.04</v>
      </c>
      <c r="AS24" s="5">
        <v>0.04</v>
      </c>
      <c r="AT24" s="5">
        <v>0.04</v>
      </c>
    </row>
    <row r="25" spans="1:46" x14ac:dyDescent="0.25">
      <c r="A25" t="s">
        <v>24</v>
      </c>
      <c r="E25" s="24"/>
      <c r="F25" s="24">
        <f t="shared" ref="F25:J25" si="124">SUM(F24*F21/100)</f>
        <v>3.9040000000000004E-3</v>
      </c>
      <c r="G25" s="24">
        <f t="shared" si="124"/>
        <v>3.1640000000000001E-3</v>
      </c>
      <c r="H25" s="24">
        <f t="shared" si="124"/>
        <v>3.8960000000000002E-3</v>
      </c>
      <c r="I25" s="24">
        <f t="shared" si="124"/>
        <v>3.8960000000000002E-3</v>
      </c>
      <c r="J25" s="24">
        <f t="shared" si="124"/>
        <v>3.8960000000000002E-3</v>
      </c>
      <c r="K25" s="24">
        <f>SUM(K24*K21/100)</f>
        <v>7.7399999999999995E-4</v>
      </c>
      <c r="L25" s="24">
        <f t="shared" ref="L25:M25" si="125">SUM(L24*L21/100)</f>
        <v>6.3419999999999995E-3</v>
      </c>
      <c r="M25" s="24">
        <f t="shared" si="125"/>
        <v>6.3419999999999995E-3</v>
      </c>
      <c r="N25" s="24">
        <f t="shared" ref="N25:T25" si="126">SUM(N24*N21/100)</f>
        <v>6.2965E-3</v>
      </c>
      <c r="O25" s="24">
        <f t="shared" si="126"/>
        <v>5.0862000000000008E-3</v>
      </c>
      <c r="P25" s="24">
        <f t="shared" si="126"/>
        <v>6.2965E-3</v>
      </c>
      <c r="Q25" s="24">
        <f t="shared" si="126"/>
        <v>6.2965E-3</v>
      </c>
      <c r="R25" s="24">
        <f t="shared" si="126"/>
        <v>5.0862000000000008E-3</v>
      </c>
      <c r="S25" s="24">
        <f t="shared" ref="S25:V25" si="127">SUM(S24*S21/100)</f>
        <v>7.0038000000000001E-3</v>
      </c>
      <c r="T25" s="24">
        <f t="shared" si="126"/>
        <v>5.6321999999999995E-3</v>
      </c>
      <c r="U25" s="24">
        <f t="shared" si="127"/>
        <v>7.0038000000000001E-3</v>
      </c>
      <c r="V25" s="24">
        <f t="shared" si="127"/>
        <v>5.6321999999999995E-3</v>
      </c>
      <c r="W25" s="24">
        <f t="shared" ref="W25:AJ25" si="128">SUM(W24*W21/100)</f>
        <v>7.0038000000000001E-3</v>
      </c>
      <c r="X25" s="24">
        <f t="shared" si="128"/>
        <v>5.6321999999999995E-3</v>
      </c>
      <c r="Y25" s="24">
        <f t="shared" ref="Y25:AB25" si="129">SUM(Y24*Y21/100)</f>
        <v>4.7650000000000001E-3</v>
      </c>
      <c r="Z25" s="24">
        <f t="shared" si="129"/>
        <v>4.3750000000000004E-3</v>
      </c>
      <c r="AA25" s="24">
        <f t="shared" si="129"/>
        <v>4.8091999999999996E-3</v>
      </c>
      <c r="AB25" s="24">
        <f t="shared" si="129"/>
        <v>4.3899999999999998E-3</v>
      </c>
      <c r="AC25" s="24">
        <f t="shared" si="128"/>
        <v>4.8091999999999996E-3</v>
      </c>
      <c r="AD25" s="24">
        <f t="shared" si="128"/>
        <v>4.3899999999999998E-3</v>
      </c>
      <c r="AE25" s="24">
        <f t="shared" ref="AE25:AH25" si="130">SUM(AE24*AE21/100)</f>
        <v>4.6080000000000001E-3</v>
      </c>
      <c r="AF25" s="24">
        <f t="shared" si="130"/>
        <v>3.6768E-3</v>
      </c>
      <c r="AG25" s="24">
        <f t="shared" si="130"/>
        <v>4.6080000000000001E-3</v>
      </c>
      <c r="AH25" s="24">
        <f t="shared" si="130"/>
        <v>3.6768E-3</v>
      </c>
      <c r="AI25" s="24">
        <f t="shared" si="128"/>
        <v>4.6080000000000001E-3</v>
      </c>
      <c r="AJ25" s="24">
        <f t="shared" si="128"/>
        <v>3.6768E-3</v>
      </c>
      <c r="AK25" s="24">
        <f t="shared" ref="AK25:AL25" si="131">SUM(AK24*AK21/100)</f>
        <v>3.8400000000000001E-3</v>
      </c>
      <c r="AL25" s="24">
        <f t="shared" si="131"/>
        <v>3.0040000000000002E-3</v>
      </c>
      <c r="AM25" s="24">
        <f t="shared" ref="AM25:AN25" si="132">SUM(AM24*AM21/100)</f>
        <v>3.8400000000000001E-3</v>
      </c>
      <c r="AN25" s="24">
        <f t="shared" si="132"/>
        <v>3.0040000000000002E-3</v>
      </c>
      <c r="AO25" s="24">
        <f t="shared" ref="AO25:AR25" si="133">SUM(AO24*AO21/100)</f>
        <v>3.8400000000000001E-3</v>
      </c>
      <c r="AP25" s="24">
        <f t="shared" si="133"/>
        <v>3.0040000000000002E-3</v>
      </c>
      <c r="AQ25" s="24">
        <f t="shared" si="133"/>
        <v>5.1280000000000006E-3</v>
      </c>
      <c r="AR25" s="24">
        <f t="shared" si="133"/>
        <v>4.0520000000000009E-3</v>
      </c>
      <c r="AS25" s="24">
        <f t="shared" ref="AS25:AT25" si="134">SUM(AS24*AS21/100)</f>
        <v>5.1280000000000006E-3</v>
      </c>
      <c r="AT25" s="24">
        <f t="shared" si="134"/>
        <v>4.0520000000000009E-3</v>
      </c>
    </row>
    <row r="26" spans="1:46" s="20" customFormat="1" x14ac:dyDescent="0.25">
      <c r="A26" s="20" t="s">
        <v>25</v>
      </c>
      <c r="E26" s="21"/>
      <c r="F26" s="21">
        <f t="shared" ref="F26:J26" si="135">SUM(F21+50*F25)</f>
        <v>9.9551999999999996</v>
      </c>
      <c r="G26" s="21">
        <f t="shared" si="135"/>
        <v>8.0682000000000009</v>
      </c>
      <c r="H26" s="21">
        <f t="shared" si="135"/>
        <v>9.934800000000001</v>
      </c>
      <c r="I26" s="21">
        <f t="shared" si="135"/>
        <v>9.934800000000001</v>
      </c>
      <c r="J26" s="21">
        <f t="shared" si="135"/>
        <v>9.934800000000001</v>
      </c>
      <c r="K26" s="21">
        <f>SUM(K21+50*K25)</f>
        <v>1.3287</v>
      </c>
      <c r="L26" s="21">
        <f t="shared" ref="L26:M26" si="136">SUM(L21+50*L25)</f>
        <v>10.8871</v>
      </c>
      <c r="M26" s="21">
        <f t="shared" si="136"/>
        <v>10.8871</v>
      </c>
      <c r="N26" s="21">
        <f t="shared" ref="N26:T26" si="137">SUM(N21+50*N25)</f>
        <v>13.164825</v>
      </c>
      <c r="O26" s="21">
        <f t="shared" si="137"/>
        <v>10.634310000000001</v>
      </c>
      <c r="P26" s="21">
        <f t="shared" si="137"/>
        <v>13.164825</v>
      </c>
      <c r="Q26" s="21">
        <f t="shared" si="137"/>
        <v>13.164825</v>
      </c>
      <c r="R26" s="21">
        <f t="shared" si="137"/>
        <v>10.634310000000001</v>
      </c>
      <c r="S26" s="21">
        <f t="shared" ref="S26:V26" si="138">SUM(S21+50*S25)</f>
        <v>13.32019</v>
      </c>
      <c r="T26" s="21">
        <f t="shared" si="137"/>
        <v>10.71161</v>
      </c>
      <c r="U26" s="21">
        <f t="shared" si="138"/>
        <v>13.32019</v>
      </c>
      <c r="V26" s="21">
        <f t="shared" si="138"/>
        <v>10.71161</v>
      </c>
      <c r="W26" s="21">
        <f t="shared" ref="W26:AB26" si="139">SUM(W21+50*W25)</f>
        <v>13.32019</v>
      </c>
      <c r="X26" s="21">
        <f t="shared" si="139"/>
        <v>10.71161</v>
      </c>
      <c r="Y26" s="21">
        <f t="shared" si="139"/>
        <v>9.7682500000000001</v>
      </c>
      <c r="Z26" s="21">
        <f t="shared" si="139"/>
        <v>8.96875</v>
      </c>
      <c r="AA26" s="21">
        <f t="shared" si="139"/>
        <v>11.17046</v>
      </c>
      <c r="AB26" s="21">
        <f t="shared" si="139"/>
        <v>8.9994999999999994</v>
      </c>
      <c r="AC26" s="21">
        <f t="shared" ref="AC26:AJ26" si="140">SUM(AC21+50*AC25)</f>
        <v>11.17046</v>
      </c>
      <c r="AD26" s="21">
        <f t="shared" si="140"/>
        <v>8.9994999999999994</v>
      </c>
      <c r="AE26" s="21">
        <f t="shared" ref="AE26:AH26" si="141">SUM(AE21+50*AE25)</f>
        <v>9.8303999999999991</v>
      </c>
      <c r="AF26" s="21">
        <f t="shared" si="141"/>
        <v>7.8438400000000001</v>
      </c>
      <c r="AG26" s="21">
        <f t="shared" si="141"/>
        <v>9.8303999999999991</v>
      </c>
      <c r="AH26" s="21">
        <f t="shared" si="141"/>
        <v>7.8438400000000001</v>
      </c>
      <c r="AI26" s="21">
        <f t="shared" si="140"/>
        <v>9.8303999999999991</v>
      </c>
      <c r="AJ26" s="21">
        <f t="shared" si="140"/>
        <v>7.8438400000000001</v>
      </c>
      <c r="AK26" s="21">
        <f t="shared" ref="AK26:AL26" si="142">SUM(AK21+50*AK25)</f>
        <v>9.7919999999999998</v>
      </c>
      <c r="AL26" s="21">
        <f t="shared" si="142"/>
        <v>7.6601999999999997</v>
      </c>
      <c r="AM26" s="21">
        <f t="shared" ref="AM26:AN26" si="143">SUM(AM21+50*AM25)</f>
        <v>9.7919999999999998</v>
      </c>
      <c r="AN26" s="21">
        <f t="shared" si="143"/>
        <v>7.6601999999999997</v>
      </c>
      <c r="AO26" s="21">
        <f t="shared" ref="AO26:AR26" si="144">SUM(AO21+50*AO25)</f>
        <v>9.7919999999999998</v>
      </c>
      <c r="AP26" s="21">
        <f t="shared" si="144"/>
        <v>7.6601999999999997</v>
      </c>
      <c r="AQ26" s="21">
        <f t="shared" si="144"/>
        <v>13.0764</v>
      </c>
      <c r="AR26" s="21">
        <f t="shared" si="144"/>
        <v>10.332600000000001</v>
      </c>
      <c r="AS26" s="21">
        <f t="shared" ref="AS26:AT26" si="145">SUM(AS21+50*AS25)</f>
        <v>13.0764</v>
      </c>
      <c r="AT26" s="21">
        <f t="shared" si="145"/>
        <v>10.332600000000001</v>
      </c>
    </row>
    <row r="27" spans="1:46" s="20" customFormat="1" x14ac:dyDescent="0.25">
      <c r="A27" s="20" t="s">
        <v>26</v>
      </c>
      <c r="E27" s="21"/>
      <c r="F27" s="21">
        <f t="shared" ref="F27:L27" si="146">F26*F6</f>
        <v>19.910399999999999</v>
      </c>
      <c r="G27" s="21">
        <f t="shared" si="146"/>
        <v>16.136400000000002</v>
      </c>
      <c r="H27" s="21">
        <f t="shared" si="146"/>
        <v>19.869600000000002</v>
      </c>
      <c r="I27" s="21">
        <f t="shared" si="146"/>
        <v>19.869600000000002</v>
      </c>
      <c r="J27" s="21">
        <f t="shared" si="146"/>
        <v>19.869600000000002</v>
      </c>
      <c r="K27" s="21">
        <f t="shared" si="146"/>
        <v>10.6296</v>
      </c>
      <c r="L27" s="21">
        <f t="shared" si="146"/>
        <v>10.8871</v>
      </c>
      <c r="M27" s="21">
        <f t="shared" ref="M27:T27" si="147">M26*M6</f>
        <v>10.8871</v>
      </c>
      <c r="N27" s="21">
        <f t="shared" si="147"/>
        <v>13.164825</v>
      </c>
      <c r="O27" s="21">
        <f t="shared" si="147"/>
        <v>10.634310000000001</v>
      </c>
      <c r="P27" s="21">
        <f t="shared" si="147"/>
        <v>13.164825</v>
      </c>
      <c r="Q27" s="21">
        <f t="shared" si="147"/>
        <v>13.164825</v>
      </c>
      <c r="R27" s="21">
        <f t="shared" si="147"/>
        <v>10.634310000000001</v>
      </c>
      <c r="S27" s="21">
        <f t="shared" ref="S27:V27" si="148">S26*S6</f>
        <v>13.32019</v>
      </c>
      <c r="T27" s="21">
        <f t="shared" si="147"/>
        <v>10.71161</v>
      </c>
      <c r="U27" s="21">
        <f t="shared" si="148"/>
        <v>13.32019</v>
      </c>
      <c r="V27" s="21">
        <f t="shared" si="148"/>
        <v>10.71161</v>
      </c>
      <c r="W27" s="21">
        <f t="shared" ref="W27:AJ27" si="149">W26*W6</f>
        <v>13.32019</v>
      </c>
      <c r="X27" s="21">
        <f t="shared" si="149"/>
        <v>10.71161</v>
      </c>
      <c r="Y27" s="21">
        <f t="shared" ref="Y27:AB27" si="150">Y26*Y6</f>
        <v>9.7682500000000001</v>
      </c>
      <c r="Z27" s="21">
        <f t="shared" si="150"/>
        <v>8.96875</v>
      </c>
      <c r="AA27" s="21">
        <f t="shared" si="150"/>
        <v>11.17046</v>
      </c>
      <c r="AB27" s="21">
        <f t="shared" si="150"/>
        <v>8.9994999999999994</v>
      </c>
      <c r="AC27" s="21">
        <f t="shared" si="149"/>
        <v>11.17046</v>
      </c>
      <c r="AD27" s="21">
        <f t="shared" si="149"/>
        <v>8.9994999999999994</v>
      </c>
      <c r="AE27" s="21">
        <f t="shared" ref="AE27:AH27" si="151">AE26*AE6</f>
        <v>19.660799999999998</v>
      </c>
      <c r="AF27" s="21">
        <f t="shared" si="151"/>
        <v>15.68768</v>
      </c>
      <c r="AG27" s="21">
        <f t="shared" si="151"/>
        <v>9.8303999999999991</v>
      </c>
      <c r="AH27" s="21">
        <f t="shared" si="151"/>
        <v>7.8438400000000001</v>
      </c>
      <c r="AI27" s="21">
        <f t="shared" si="149"/>
        <v>19.660799999999998</v>
      </c>
      <c r="AJ27" s="21">
        <f t="shared" si="149"/>
        <v>15.68768</v>
      </c>
      <c r="AK27" s="21">
        <f t="shared" ref="AK27:AL27" si="152">AK26*AK6</f>
        <v>9.7919999999999998</v>
      </c>
      <c r="AL27" s="21">
        <f t="shared" si="152"/>
        <v>7.6601999999999997</v>
      </c>
      <c r="AM27" s="21">
        <f t="shared" ref="AM27:AN27" si="153">AM26*AM6</f>
        <v>9.7919999999999998</v>
      </c>
      <c r="AN27" s="21">
        <f t="shared" si="153"/>
        <v>7.6601999999999997</v>
      </c>
      <c r="AO27" s="21">
        <f t="shared" ref="AO27:AR27" si="154">AO26*AO6</f>
        <v>9.7919999999999998</v>
      </c>
      <c r="AP27" s="21">
        <f t="shared" si="154"/>
        <v>7.6601999999999997</v>
      </c>
      <c r="AQ27" s="21">
        <f t="shared" si="154"/>
        <v>13.0764</v>
      </c>
      <c r="AR27" s="21">
        <f t="shared" si="154"/>
        <v>10.332600000000001</v>
      </c>
      <c r="AS27" s="21">
        <f t="shared" ref="AS27:AT27" si="155">AS26*AS6</f>
        <v>13.0764</v>
      </c>
      <c r="AT27" s="21">
        <f t="shared" si="155"/>
        <v>10.332600000000001</v>
      </c>
    </row>
    <row r="28" spans="1:46" s="20" customFormat="1" x14ac:dyDescent="0.25">
      <c r="A28" s="20" t="s">
        <v>27</v>
      </c>
      <c r="E28" s="21"/>
      <c r="F28" s="21">
        <f t="shared" ref="F28:L28" si="156">F19*F26</f>
        <v>283.94221439999995</v>
      </c>
      <c r="G28" s="21">
        <f t="shared" si="156"/>
        <v>214.78355220000003</v>
      </c>
      <c r="H28" s="21">
        <f t="shared" si="156"/>
        <v>338.20592574</v>
      </c>
      <c r="I28" s="21">
        <f t="shared" si="156"/>
        <v>338.20592574</v>
      </c>
      <c r="J28" s="21">
        <f t="shared" si="156"/>
        <v>338.20592574</v>
      </c>
      <c r="K28" s="21">
        <f t="shared" si="156"/>
        <v>72.693177000000006</v>
      </c>
      <c r="L28" s="21">
        <f t="shared" si="156"/>
        <v>402.93157099999996</v>
      </c>
      <c r="M28" s="21">
        <f t="shared" ref="M28:T28" si="157">M19*M26</f>
        <v>402.93157099999996</v>
      </c>
      <c r="N28" s="21">
        <f t="shared" si="157"/>
        <v>340.39103168250006</v>
      </c>
      <c r="O28" s="21">
        <f t="shared" si="157"/>
        <v>252.36068374800001</v>
      </c>
      <c r="P28" s="21">
        <f t="shared" si="157"/>
        <v>340.39103168250006</v>
      </c>
      <c r="Q28" s="21">
        <f t="shared" si="157"/>
        <v>340.39103168250006</v>
      </c>
      <c r="R28" s="21">
        <f t="shared" si="157"/>
        <v>252.36068374800001</v>
      </c>
      <c r="S28" s="21">
        <f t="shared" ref="S28:V28" si="158">S19*S26</f>
        <v>467.32687797900002</v>
      </c>
      <c r="T28" s="21">
        <f t="shared" si="157"/>
        <v>349.28096539700005</v>
      </c>
      <c r="U28" s="21">
        <f t="shared" si="158"/>
        <v>467.32687797900002</v>
      </c>
      <c r="V28" s="21">
        <f t="shared" si="158"/>
        <v>349.28096539700005</v>
      </c>
      <c r="W28" s="21">
        <f t="shared" ref="W28:AJ28" si="159">W19*W26</f>
        <v>467.32687797900002</v>
      </c>
      <c r="X28" s="21">
        <f t="shared" si="159"/>
        <v>349.28096539700005</v>
      </c>
      <c r="Y28" s="21">
        <f t="shared" ref="Y28:AB28" si="160">Y19*Y26</f>
        <v>282.69803912499998</v>
      </c>
      <c r="Z28" s="21">
        <f t="shared" si="160"/>
        <v>241.95893749999999</v>
      </c>
      <c r="AA28" s="21">
        <f t="shared" si="160"/>
        <v>325.63343059800002</v>
      </c>
      <c r="AB28" s="21">
        <f t="shared" si="160"/>
        <v>246.91118194999999</v>
      </c>
      <c r="AC28" s="21">
        <f t="shared" si="159"/>
        <v>325.63343059800002</v>
      </c>
      <c r="AD28" s="21">
        <f t="shared" si="159"/>
        <v>246.91118194999999</v>
      </c>
      <c r="AE28" s="21">
        <f t="shared" ref="AE28:AH28" si="161">AE19*AE26</f>
        <v>338.94236159999997</v>
      </c>
      <c r="AF28" s="21">
        <f t="shared" si="161"/>
        <v>255.45425920000002</v>
      </c>
      <c r="AG28" s="21">
        <f t="shared" si="161"/>
        <v>338.94236159999997</v>
      </c>
      <c r="AH28" s="21">
        <f t="shared" si="161"/>
        <v>255.45425920000002</v>
      </c>
      <c r="AI28" s="21">
        <f t="shared" si="159"/>
        <v>338.94236159999997</v>
      </c>
      <c r="AJ28" s="21">
        <f t="shared" si="159"/>
        <v>255.45425920000002</v>
      </c>
      <c r="AK28" s="21">
        <f t="shared" ref="AK28:AL28" si="162">AK19*AK26</f>
        <v>309.07468800000004</v>
      </c>
      <c r="AL28" s="21">
        <f t="shared" si="162"/>
        <v>243.41051520000002</v>
      </c>
      <c r="AM28" s="21">
        <f t="shared" ref="AM28:AN28" si="163">AM19*AM26</f>
        <v>309.07468800000004</v>
      </c>
      <c r="AN28" s="21">
        <f t="shared" si="163"/>
        <v>243.41051520000002</v>
      </c>
      <c r="AO28" s="21">
        <f t="shared" ref="AO28:AR28" si="164">AO19*AO26</f>
        <v>309.07468800000004</v>
      </c>
      <c r="AP28" s="21">
        <f t="shared" si="164"/>
        <v>243.41051520000002</v>
      </c>
      <c r="AQ28" s="21">
        <f t="shared" si="164"/>
        <v>424.25202923999996</v>
      </c>
      <c r="AR28" s="21">
        <f t="shared" si="164"/>
        <v>320.28683502000007</v>
      </c>
      <c r="AS28" s="21">
        <f t="shared" ref="AS28:AT28" si="165">AS19*AS26</f>
        <v>424.25202923999996</v>
      </c>
      <c r="AT28" s="21">
        <f t="shared" si="165"/>
        <v>320.28683502000007</v>
      </c>
    </row>
    <row r="29" spans="1:46" s="25" customFormat="1" x14ac:dyDescent="0.25">
      <c r="A29" s="20" t="s">
        <v>28</v>
      </c>
      <c r="E29" s="26"/>
      <c r="F29" s="26">
        <f t="shared" ref="F29:L29" si="166">F28*F5*F6</f>
        <v>4543.0754303999993</v>
      </c>
      <c r="G29" s="26">
        <f t="shared" si="166"/>
        <v>3436.5368352000005</v>
      </c>
      <c r="H29" s="26">
        <f t="shared" si="166"/>
        <v>3382.0592574000002</v>
      </c>
      <c r="I29" s="26">
        <f t="shared" si="166"/>
        <v>4058.47110888</v>
      </c>
      <c r="J29" s="26">
        <f t="shared" si="166"/>
        <v>4734.8829603599997</v>
      </c>
      <c r="K29" s="26">
        <f t="shared" si="166"/>
        <v>1744.6362480000003</v>
      </c>
      <c r="L29" s="26">
        <f t="shared" si="166"/>
        <v>1208.7947129999998</v>
      </c>
      <c r="M29" s="26">
        <f t="shared" ref="M29:T29" si="167">M28*M5*M6</f>
        <v>2417.5894259999995</v>
      </c>
      <c r="N29" s="26">
        <f t="shared" si="167"/>
        <v>2723.1282534600005</v>
      </c>
      <c r="O29" s="26">
        <f t="shared" si="167"/>
        <v>2018.8854699840001</v>
      </c>
      <c r="P29" s="26">
        <f t="shared" si="167"/>
        <v>3063.5192851425004</v>
      </c>
      <c r="Q29" s="26">
        <f t="shared" si="167"/>
        <v>3063.5192851425004</v>
      </c>
      <c r="R29" s="26">
        <f t="shared" si="167"/>
        <v>2271.246153732</v>
      </c>
      <c r="S29" s="26">
        <f t="shared" ref="S29:V29" si="168">S28*S5*S6</f>
        <v>3271.2881458530001</v>
      </c>
      <c r="T29" s="26">
        <f t="shared" si="167"/>
        <v>2444.9667577790005</v>
      </c>
      <c r="U29" s="26">
        <f t="shared" si="168"/>
        <v>2803.961267874</v>
      </c>
      <c r="V29" s="26">
        <f t="shared" si="168"/>
        <v>2095.6857923820003</v>
      </c>
      <c r="W29" s="26">
        <f t="shared" ref="W29:AJ29" si="169">W28*W5*W6</f>
        <v>2336.6343898949999</v>
      </c>
      <c r="X29" s="26">
        <f t="shared" si="169"/>
        <v>1746.4048269850002</v>
      </c>
      <c r="Y29" s="26">
        <f t="shared" ref="Y29:AB29" si="170">Y28*Y5*Y6</f>
        <v>1696.18823475</v>
      </c>
      <c r="Z29" s="26">
        <f t="shared" si="170"/>
        <v>1451.7536249999998</v>
      </c>
      <c r="AA29" s="26">
        <f t="shared" si="170"/>
        <v>2605.0674447840001</v>
      </c>
      <c r="AB29" s="26">
        <f t="shared" si="170"/>
        <v>1975.2894555999999</v>
      </c>
      <c r="AC29" s="26">
        <f t="shared" si="169"/>
        <v>2605.0674447840001</v>
      </c>
      <c r="AD29" s="26">
        <f t="shared" si="169"/>
        <v>1975.2894555999999</v>
      </c>
      <c r="AE29" s="26">
        <f t="shared" ref="AE29:AH29" si="171">AE28*AE5*AE6</f>
        <v>4745.1930623999997</v>
      </c>
      <c r="AF29" s="26">
        <f t="shared" si="171"/>
        <v>3576.3596288000003</v>
      </c>
      <c r="AG29" s="26">
        <f t="shared" si="171"/>
        <v>2372.5965311999998</v>
      </c>
      <c r="AH29" s="26">
        <f t="shared" si="171"/>
        <v>1788.1798144000002</v>
      </c>
      <c r="AI29" s="26">
        <f t="shared" si="169"/>
        <v>3389.4236159999996</v>
      </c>
      <c r="AJ29" s="26">
        <f t="shared" si="169"/>
        <v>2554.5425920000002</v>
      </c>
      <c r="AK29" s="26">
        <f t="shared" ref="AK29:AL29" si="172">AK28*AK5*AK6</f>
        <v>1854.4481280000002</v>
      </c>
      <c r="AL29" s="26">
        <f t="shared" si="172"/>
        <v>1460.4630912000002</v>
      </c>
      <c r="AM29" s="26">
        <f t="shared" ref="AM29:AN29" si="173">AM28*AM5*AM6</f>
        <v>1854.4481280000002</v>
      </c>
      <c r="AN29" s="26">
        <f t="shared" si="173"/>
        <v>1460.4630912000002</v>
      </c>
      <c r="AO29" s="26">
        <f t="shared" ref="AO29:AR29" si="174">AO28*AO5*AO6</f>
        <v>2472.5975040000003</v>
      </c>
      <c r="AP29" s="26">
        <f t="shared" si="174"/>
        <v>1947.2841216000002</v>
      </c>
      <c r="AQ29" s="26">
        <f t="shared" si="174"/>
        <v>1697.0081169599998</v>
      </c>
      <c r="AR29" s="26">
        <f t="shared" si="174"/>
        <v>1281.1473400800003</v>
      </c>
      <c r="AS29" s="26">
        <f t="shared" ref="AS29:AT29" si="175">AS28*AS5*AS6</f>
        <v>1697.0081169599998</v>
      </c>
      <c r="AT29" s="26">
        <f t="shared" si="175"/>
        <v>1281.1473400800003</v>
      </c>
    </row>
    <row r="30" spans="1:46" s="27" customFormat="1" x14ac:dyDescent="0.25">
      <c r="A30" s="27" t="s">
        <v>29</v>
      </c>
      <c r="E30" s="28"/>
      <c r="F30" s="28"/>
      <c r="G30" s="28"/>
      <c r="K30" s="28"/>
    </row>
    <row r="31" spans="1:46" s="10" customFormat="1" x14ac:dyDescent="0.25">
      <c r="A31" s="8" t="s">
        <v>30</v>
      </c>
      <c r="B31" s="8"/>
      <c r="C31" s="8"/>
      <c r="D31" s="8"/>
      <c r="E31" s="29"/>
      <c r="F31" s="29">
        <v>4500</v>
      </c>
      <c r="G31" s="29">
        <v>4500</v>
      </c>
      <c r="H31" s="29">
        <v>3000</v>
      </c>
      <c r="I31" s="29">
        <v>4000</v>
      </c>
      <c r="J31" s="29">
        <v>4000</v>
      </c>
      <c r="K31" s="35">
        <v>4000</v>
      </c>
      <c r="L31" s="10">
        <v>2000</v>
      </c>
      <c r="M31" s="10">
        <v>3000</v>
      </c>
      <c r="N31" s="5">
        <v>3000</v>
      </c>
      <c r="O31" s="5">
        <v>3000</v>
      </c>
      <c r="P31" s="5">
        <v>3000</v>
      </c>
      <c r="Q31" s="5">
        <v>4000</v>
      </c>
      <c r="R31" s="5">
        <v>3000</v>
      </c>
      <c r="S31" s="10">
        <v>4000</v>
      </c>
      <c r="T31" s="10">
        <v>4000</v>
      </c>
      <c r="U31" s="10">
        <v>4000</v>
      </c>
      <c r="V31" s="10">
        <v>4000</v>
      </c>
      <c r="W31" s="10">
        <v>4000</v>
      </c>
      <c r="X31" s="10">
        <v>4000</v>
      </c>
      <c r="Y31" s="5">
        <v>2860</v>
      </c>
      <c r="Z31" s="5">
        <v>2860</v>
      </c>
      <c r="AA31" s="5">
        <v>1500</v>
      </c>
      <c r="AB31" s="5">
        <v>1500</v>
      </c>
      <c r="AC31" s="5">
        <v>800</v>
      </c>
      <c r="AD31" s="5">
        <v>800</v>
      </c>
      <c r="AE31" s="5">
        <v>5000</v>
      </c>
      <c r="AF31" s="5">
        <v>5000</v>
      </c>
      <c r="AG31" s="5">
        <v>3000</v>
      </c>
      <c r="AH31" s="5">
        <v>3000</v>
      </c>
      <c r="AI31" s="5">
        <v>5000</v>
      </c>
      <c r="AJ31" s="5">
        <v>5000</v>
      </c>
      <c r="AK31" s="5">
        <v>2000</v>
      </c>
      <c r="AL31" s="5">
        <v>2000</v>
      </c>
      <c r="AM31" s="5">
        <v>3000</v>
      </c>
      <c r="AN31" s="5">
        <v>3000</v>
      </c>
      <c r="AO31" s="5">
        <v>3000</v>
      </c>
      <c r="AP31" s="5">
        <v>3000</v>
      </c>
      <c r="AQ31" s="10">
        <v>5000</v>
      </c>
      <c r="AR31" s="10">
        <v>5000</v>
      </c>
      <c r="AS31" s="10">
        <v>5500</v>
      </c>
      <c r="AT31" s="10">
        <v>5500</v>
      </c>
    </row>
    <row r="32" spans="1:46" s="2" customFormat="1" x14ac:dyDescent="0.25">
      <c r="A32" s="2" t="s">
        <v>31</v>
      </c>
      <c r="E32" s="30"/>
      <c r="F32" s="30">
        <f t="shared" ref="F32:K32" si="176">F31/230</f>
        <v>19.565217391304348</v>
      </c>
      <c r="G32" s="30">
        <f t="shared" si="176"/>
        <v>19.565217391304348</v>
      </c>
      <c r="H32" s="30">
        <f t="shared" si="176"/>
        <v>13.043478260869565</v>
      </c>
      <c r="I32" s="30">
        <f t="shared" si="176"/>
        <v>17.391304347826086</v>
      </c>
      <c r="J32" s="30">
        <f t="shared" si="176"/>
        <v>17.391304347826086</v>
      </c>
      <c r="K32" s="30">
        <f t="shared" si="176"/>
        <v>17.391304347826086</v>
      </c>
      <c r="L32" s="30">
        <f>L31/120</f>
        <v>16.666666666666668</v>
      </c>
      <c r="M32" s="30">
        <f t="shared" ref="M32:T32" si="177">M31/230</f>
        <v>13.043478260869565</v>
      </c>
      <c r="N32" s="30">
        <f t="shared" si="177"/>
        <v>13.043478260869565</v>
      </c>
      <c r="O32" s="30">
        <f t="shared" si="177"/>
        <v>13.043478260869565</v>
      </c>
      <c r="P32" s="30">
        <f t="shared" si="177"/>
        <v>13.043478260869565</v>
      </c>
      <c r="Q32" s="30">
        <f t="shared" si="177"/>
        <v>17.391304347826086</v>
      </c>
      <c r="R32" s="30">
        <f t="shared" si="177"/>
        <v>13.043478260869565</v>
      </c>
      <c r="S32" s="30">
        <f t="shared" ref="S32:V32" si="178">S31/230</f>
        <v>17.391304347826086</v>
      </c>
      <c r="T32" s="30">
        <f t="shared" si="177"/>
        <v>17.391304347826086</v>
      </c>
      <c r="U32" s="30">
        <f t="shared" si="178"/>
        <v>17.391304347826086</v>
      </c>
      <c r="V32" s="30">
        <f t="shared" si="178"/>
        <v>17.391304347826086</v>
      </c>
      <c r="W32" s="30">
        <f t="shared" ref="W32:AJ32" si="179">W31/230</f>
        <v>17.391304347826086</v>
      </c>
      <c r="X32" s="30">
        <f t="shared" si="179"/>
        <v>17.391304347826086</v>
      </c>
      <c r="Y32" s="30">
        <f t="shared" ref="Y32:AB32" si="180">Y31/230</f>
        <v>12.434782608695652</v>
      </c>
      <c r="Z32" s="30">
        <f t="shared" si="180"/>
        <v>12.434782608695652</v>
      </c>
      <c r="AA32" s="30">
        <f t="shared" si="180"/>
        <v>6.5217391304347823</v>
      </c>
      <c r="AB32" s="30">
        <f t="shared" si="180"/>
        <v>6.5217391304347823</v>
      </c>
      <c r="AC32" s="30">
        <f t="shared" si="179"/>
        <v>3.4782608695652173</v>
      </c>
      <c r="AD32" s="30">
        <f t="shared" si="179"/>
        <v>3.4782608695652173</v>
      </c>
      <c r="AE32" s="30">
        <f t="shared" ref="AE32:AH32" si="181">AE31/230</f>
        <v>21.739130434782609</v>
      </c>
      <c r="AF32" s="30">
        <f t="shared" si="181"/>
        <v>21.739130434782609</v>
      </c>
      <c r="AG32" s="30">
        <f t="shared" si="181"/>
        <v>13.043478260869565</v>
      </c>
      <c r="AH32" s="30">
        <f t="shared" si="181"/>
        <v>13.043478260869565</v>
      </c>
      <c r="AI32" s="30">
        <f t="shared" si="179"/>
        <v>21.739130434782609</v>
      </c>
      <c r="AJ32" s="30">
        <f t="shared" si="179"/>
        <v>21.739130434782609</v>
      </c>
      <c r="AK32" s="30">
        <f t="shared" ref="AK32:AL32" si="182">AK31/230</f>
        <v>8.695652173913043</v>
      </c>
      <c r="AL32" s="30">
        <f t="shared" si="182"/>
        <v>8.695652173913043</v>
      </c>
      <c r="AM32" s="30">
        <f t="shared" ref="AM32:AN32" si="183">AM31/230</f>
        <v>13.043478260869565</v>
      </c>
      <c r="AN32" s="30">
        <f t="shared" si="183"/>
        <v>13.043478260869565</v>
      </c>
      <c r="AO32" s="30">
        <f t="shared" ref="AO32:AR32" si="184">AO31/230</f>
        <v>13.043478260869565</v>
      </c>
      <c r="AP32" s="30">
        <f t="shared" si="184"/>
        <v>13.043478260869565</v>
      </c>
      <c r="AQ32" s="30">
        <f t="shared" si="184"/>
        <v>21.739130434782609</v>
      </c>
      <c r="AR32" s="30">
        <f t="shared" si="184"/>
        <v>21.739130434782609</v>
      </c>
      <c r="AS32" s="30">
        <f t="shared" ref="AS32:AT32" si="185">AS31/230</f>
        <v>23.913043478260871</v>
      </c>
      <c r="AT32" s="30">
        <f t="shared" si="185"/>
        <v>23.913043478260871</v>
      </c>
    </row>
    <row r="33" spans="1:46" x14ac:dyDescent="0.25">
      <c r="A33" t="s">
        <v>32</v>
      </c>
      <c r="E33" s="31"/>
      <c r="F33" s="31">
        <f t="shared" ref="F33:K33" si="186">230/F32</f>
        <v>11.755555555555556</v>
      </c>
      <c r="G33" s="31">
        <f t="shared" si="186"/>
        <v>11.755555555555556</v>
      </c>
      <c r="H33" s="31">
        <f t="shared" si="186"/>
        <v>17.633333333333333</v>
      </c>
      <c r="I33" s="31">
        <f t="shared" si="186"/>
        <v>13.225000000000001</v>
      </c>
      <c r="J33" s="31">
        <f t="shared" si="186"/>
        <v>13.225000000000001</v>
      </c>
      <c r="K33" s="31">
        <f t="shared" si="186"/>
        <v>13.225000000000001</v>
      </c>
      <c r="L33" s="31">
        <f>120/L32</f>
        <v>7.1999999999999993</v>
      </c>
      <c r="M33" s="31">
        <f t="shared" ref="M33:T33" si="187">230/M32</f>
        <v>17.633333333333333</v>
      </c>
      <c r="N33" s="31">
        <f t="shared" si="187"/>
        <v>17.633333333333333</v>
      </c>
      <c r="O33" s="31">
        <f t="shared" si="187"/>
        <v>17.633333333333333</v>
      </c>
      <c r="P33" s="31">
        <f t="shared" si="187"/>
        <v>17.633333333333333</v>
      </c>
      <c r="Q33" s="31">
        <f t="shared" si="187"/>
        <v>13.225000000000001</v>
      </c>
      <c r="R33" s="31">
        <f t="shared" si="187"/>
        <v>17.633333333333333</v>
      </c>
      <c r="S33" s="31">
        <f t="shared" ref="S33:V33" si="188">230/S32</f>
        <v>13.225000000000001</v>
      </c>
      <c r="T33" s="31">
        <f t="shared" si="187"/>
        <v>13.225000000000001</v>
      </c>
      <c r="U33" s="31">
        <f t="shared" si="188"/>
        <v>13.225000000000001</v>
      </c>
      <c r="V33" s="31">
        <f t="shared" si="188"/>
        <v>13.225000000000001</v>
      </c>
      <c r="W33" s="31">
        <f t="shared" ref="W33:AJ33" si="189">230/W32</f>
        <v>13.225000000000001</v>
      </c>
      <c r="X33" s="31">
        <f t="shared" si="189"/>
        <v>13.225000000000001</v>
      </c>
      <c r="Y33" s="31">
        <f t="shared" ref="Y33:AB33" si="190">230/Y32</f>
        <v>18.496503496503497</v>
      </c>
      <c r="Z33" s="31">
        <f t="shared" si="190"/>
        <v>18.496503496503497</v>
      </c>
      <c r="AA33" s="31">
        <f t="shared" si="190"/>
        <v>35.266666666666666</v>
      </c>
      <c r="AB33" s="31">
        <f t="shared" si="190"/>
        <v>35.266666666666666</v>
      </c>
      <c r="AC33" s="31">
        <f t="shared" si="189"/>
        <v>66.125</v>
      </c>
      <c r="AD33" s="31">
        <f t="shared" si="189"/>
        <v>66.125</v>
      </c>
      <c r="AE33" s="31">
        <f t="shared" ref="AE33:AH33" si="191">230/AE32</f>
        <v>10.58</v>
      </c>
      <c r="AF33" s="31">
        <f t="shared" si="191"/>
        <v>10.58</v>
      </c>
      <c r="AG33" s="31">
        <f t="shared" si="191"/>
        <v>17.633333333333333</v>
      </c>
      <c r="AH33" s="31">
        <f t="shared" si="191"/>
        <v>17.633333333333333</v>
      </c>
      <c r="AI33" s="31">
        <f t="shared" si="189"/>
        <v>10.58</v>
      </c>
      <c r="AJ33" s="31">
        <f t="shared" si="189"/>
        <v>10.58</v>
      </c>
      <c r="AK33" s="31">
        <f t="shared" ref="AK33:AL33" si="192">230/AK32</f>
        <v>26.450000000000003</v>
      </c>
      <c r="AL33" s="31">
        <f t="shared" si="192"/>
        <v>26.450000000000003</v>
      </c>
      <c r="AM33" s="31">
        <f t="shared" ref="AM33:AN33" si="193">230/AM32</f>
        <v>17.633333333333333</v>
      </c>
      <c r="AN33" s="31">
        <f t="shared" si="193"/>
        <v>17.633333333333333</v>
      </c>
      <c r="AO33" s="31">
        <f t="shared" ref="AO33:AR33" si="194">230/AO32</f>
        <v>17.633333333333333</v>
      </c>
      <c r="AP33" s="31">
        <f t="shared" si="194"/>
        <v>17.633333333333333</v>
      </c>
      <c r="AQ33" s="31">
        <f t="shared" si="194"/>
        <v>10.58</v>
      </c>
      <c r="AR33" s="31">
        <f t="shared" si="194"/>
        <v>10.58</v>
      </c>
      <c r="AS33" s="31">
        <f t="shared" ref="AS33:AT33" si="195">230/AS32</f>
        <v>9.6181818181818173</v>
      </c>
      <c r="AT33" s="31">
        <f t="shared" si="195"/>
        <v>9.6181818181818173</v>
      </c>
    </row>
    <row r="34" spans="1:46" x14ac:dyDescent="0.25">
      <c r="A34" t="s">
        <v>33</v>
      </c>
      <c r="E34" s="31"/>
      <c r="F34" s="31">
        <f t="shared" ref="F34:K34" si="196">F20/F33</f>
        <v>19.410056710775045</v>
      </c>
      <c r="G34" s="31">
        <f t="shared" si="196"/>
        <v>18.116370510396976</v>
      </c>
      <c r="H34" s="31">
        <f t="shared" si="196"/>
        <v>9.6528969754253318</v>
      </c>
      <c r="I34" s="31">
        <f t="shared" si="196"/>
        <v>15.444635160680527</v>
      </c>
      <c r="J34" s="31">
        <f t="shared" si="196"/>
        <v>18.018741020793946</v>
      </c>
      <c r="K34" s="31">
        <f t="shared" si="196"/>
        <v>12.410586011342152</v>
      </c>
      <c r="L34" s="31">
        <f>L20/L33</f>
        <v>15.420833333333334</v>
      </c>
      <c r="M34" s="31">
        <f t="shared" ref="M34:T34" si="197">M20/M33</f>
        <v>12.59319470699433</v>
      </c>
      <c r="N34" s="31">
        <f t="shared" si="197"/>
        <v>11.730555765595463</v>
      </c>
      <c r="O34" s="31">
        <f t="shared" si="197"/>
        <v>10.766336483931946</v>
      </c>
      <c r="P34" s="31">
        <f t="shared" si="197"/>
        <v>13.196875236294897</v>
      </c>
      <c r="Q34" s="31">
        <f t="shared" si="197"/>
        <v>17.595833648393192</v>
      </c>
      <c r="R34" s="31">
        <f t="shared" si="197"/>
        <v>12.11212854442344</v>
      </c>
      <c r="S34" s="31">
        <f t="shared" ref="S34:V34" si="198">S20/S33</f>
        <v>18.570034026465027</v>
      </c>
      <c r="T34" s="31">
        <f t="shared" si="197"/>
        <v>17.259274102079395</v>
      </c>
      <c r="U34" s="31">
        <f t="shared" si="198"/>
        <v>15.917172022684307</v>
      </c>
      <c r="V34" s="31">
        <f t="shared" si="198"/>
        <v>14.793663516068053</v>
      </c>
      <c r="W34" s="31">
        <f t="shared" ref="W34:AJ34" si="199">W20/W33</f>
        <v>13.26431001890359</v>
      </c>
      <c r="X34" s="31">
        <f t="shared" si="199"/>
        <v>12.328052930056709</v>
      </c>
      <c r="Y34" s="31">
        <f t="shared" ref="Y34:AB34" si="200">Y20/Y33</f>
        <v>9.3878824196597339</v>
      </c>
      <c r="Z34" s="31">
        <f t="shared" si="200"/>
        <v>8.7512756143667296</v>
      </c>
      <c r="AA34" s="31">
        <f t="shared" si="200"/>
        <v>6.6127712665406433</v>
      </c>
      <c r="AB34" s="31">
        <f t="shared" si="200"/>
        <v>6.2236899810964088</v>
      </c>
      <c r="AC34" s="31">
        <f t="shared" si="199"/>
        <v>3.5268113421550096</v>
      </c>
      <c r="AD34" s="31">
        <f t="shared" si="199"/>
        <v>3.3193013232514179</v>
      </c>
      <c r="AE34" s="31">
        <f t="shared" ref="AE34:AH34" si="201">AE20/AE33</f>
        <v>22.812192816635161</v>
      </c>
      <c r="AF34" s="31">
        <f t="shared" si="201"/>
        <v>21.547495274102083</v>
      </c>
      <c r="AG34" s="31">
        <f t="shared" si="201"/>
        <v>13.687315689981098</v>
      </c>
      <c r="AH34" s="31">
        <f t="shared" si="201"/>
        <v>12.92849716446125</v>
      </c>
      <c r="AI34" s="31">
        <f t="shared" si="199"/>
        <v>16.294423440453684</v>
      </c>
      <c r="AJ34" s="31">
        <f t="shared" si="199"/>
        <v>15.391068052930057</v>
      </c>
      <c r="AK34" s="31">
        <f t="shared" ref="AK34:AL34" si="202">AK20/AK33</f>
        <v>7.1600756143667299</v>
      </c>
      <c r="AL34" s="31">
        <f t="shared" si="202"/>
        <v>7.2081663516068044</v>
      </c>
      <c r="AM34" s="31">
        <f t="shared" ref="AM34:AN34" si="203">AM20/AM33</f>
        <v>10.740113421550095</v>
      </c>
      <c r="AN34" s="31">
        <f t="shared" si="203"/>
        <v>10.812249527410209</v>
      </c>
      <c r="AO34" s="31">
        <f t="shared" ref="AO34:AR34" si="204">AO20/AO33</f>
        <v>14.320151228733462</v>
      </c>
      <c r="AP34" s="31">
        <f t="shared" si="204"/>
        <v>14.416332703213612</v>
      </c>
      <c r="AQ34" s="31">
        <f t="shared" si="204"/>
        <v>12.266200378071833</v>
      </c>
      <c r="AR34" s="31">
        <f t="shared" si="204"/>
        <v>11.719357277882798</v>
      </c>
      <c r="AS34" s="31">
        <f t="shared" ref="AS34:AT34" si="205">AS20/AS33</f>
        <v>13.492820415879018</v>
      </c>
      <c r="AT34" s="31">
        <f t="shared" si="205"/>
        <v>12.891293005671079</v>
      </c>
    </row>
    <row r="35" spans="1:46" s="42" customFormat="1" x14ac:dyDescent="0.25">
      <c r="A35" s="42" t="s">
        <v>34</v>
      </c>
      <c r="E35" s="36"/>
      <c r="F35" s="36">
        <f t="shared" ref="F35:G35" si="206">F20*F34</f>
        <v>4428.9091000378066</v>
      </c>
      <c r="G35" s="36">
        <f t="shared" si="206"/>
        <v>3858.2071948582234</v>
      </c>
      <c r="H35" s="36">
        <f t="shared" ref="H35:L35" si="207">H20*H34</f>
        <v>1643.046139653828</v>
      </c>
      <c r="I35" s="36">
        <f t="shared" si="207"/>
        <v>3154.6485881353487</v>
      </c>
      <c r="J35" s="36">
        <f t="shared" si="207"/>
        <v>4293.8272449620026</v>
      </c>
      <c r="K35" s="36">
        <f t="shared" si="207"/>
        <v>2036.9494820415873</v>
      </c>
      <c r="L35" s="36">
        <f t="shared" si="207"/>
        <v>1712.1751250000002</v>
      </c>
      <c r="M35" s="36">
        <f t="shared" ref="M35:T35" si="208">M20*M34</f>
        <v>2796.4448166351608</v>
      </c>
      <c r="N35" s="36">
        <f t="shared" si="208"/>
        <v>2426.4513834465029</v>
      </c>
      <c r="O35" s="36">
        <f t="shared" si="208"/>
        <v>2043.9502226631378</v>
      </c>
      <c r="P35" s="36">
        <f t="shared" si="208"/>
        <v>3070.9775321744805</v>
      </c>
      <c r="Q35" s="36">
        <f t="shared" si="208"/>
        <v>4094.636709565973</v>
      </c>
      <c r="R35" s="36">
        <f t="shared" si="208"/>
        <v>2586.8745005580336</v>
      </c>
      <c r="S35" s="36">
        <f t="shared" ref="S35:V35" si="209">S20*S34</f>
        <v>4560.5905155153114</v>
      </c>
      <c r="T35" s="36">
        <f t="shared" si="208"/>
        <v>3939.4966249686204</v>
      </c>
      <c r="U35" s="36">
        <f t="shared" si="209"/>
        <v>3350.6379297663507</v>
      </c>
      <c r="V35" s="36">
        <f t="shared" si="209"/>
        <v>2894.3240509973539</v>
      </c>
      <c r="W35" s="36">
        <f t="shared" ref="W35:AJ35" si="210">W20*W34</f>
        <v>2326.8318956710773</v>
      </c>
      <c r="X35" s="36">
        <f t="shared" si="210"/>
        <v>2009.9472576370506</v>
      </c>
      <c r="Y35" s="32">
        <f t="shared" ref="Y35:AB35" si="211">Y20*Y34</f>
        <v>1630.1400669969748</v>
      </c>
      <c r="Z35" s="32">
        <f t="shared" si="211"/>
        <v>1416.5514811463138</v>
      </c>
      <c r="AA35" s="32">
        <f t="shared" si="211"/>
        <v>1542.1670321784502</v>
      </c>
      <c r="AB35" s="32">
        <f t="shared" si="211"/>
        <v>1366.0302455228734</v>
      </c>
      <c r="AC35" s="32">
        <f t="shared" si="210"/>
        <v>822.48908382850675</v>
      </c>
      <c r="AD35" s="32">
        <f t="shared" si="210"/>
        <v>728.5494642788658</v>
      </c>
      <c r="AE35" s="32">
        <f t="shared" ref="AE35:AH35" si="212">AE20*AE34</f>
        <v>5505.7911728733461</v>
      </c>
      <c r="AF35" s="32">
        <f t="shared" si="212"/>
        <v>4912.2363663752376</v>
      </c>
      <c r="AG35" s="32">
        <f t="shared" si="212"/>
        <v>3303.4747037240081</v>
      </c>
      <c r="AH35" s="32">
        <f t="shared" si="212"/>
        <v>2947.3418198251425</v>
      </c>
      <c r="AI35" s="32">
        <f t="shared" si="210"/>
        <v>2809.0771290170128</v>
      </c>
      <c r="AJ35" s="32">
        <f t="shared" si="210"/>
        <v>2506.2430440689982</v>
      </c>
      <c r="AK35" s="32">
        <f t="shared" ref="AK35:AL35" si="213">AK20*AK34</f>
        <v>1356.0037601512288</v>
      </c>
      <c r="AL35" s="32">
        <f t="shared" si="213"/>
        <v>1374.2801639319468</v>
      </c>
      <c r="AM35" s="32">
        <f t="shared" ref="AM35:AN35" si="214">AM20*AM34</f>
        <v>2034.0056402268433</v>
      </c>
      <c r="AN35" s="32">
        <f t="shared" si="214"/>
        <v>2061.4202458979207</v>
      </c>
      <c r="AO35" s="32">
        <f t="shared" ref="AO35:AR35" si="215">AO20*AO34</f>
        <v>3616.010027069944</v>
      </c>
      <c r="AP35" s="32">
        <f t="shared" si="215"/>
        <v>3664.7471038185263</v>
      </c>
      <c r="AQ35" s="32">
        <f t="shared" si="215"/>
        <v>1591.8633267448013</v>
      </c>
      <c r="AR35" s="32">
        <f t="shared" si="215"/>
        <v>1453.0924843705104</v>
      </c>
      <c r="AS35" s="32">
        <f t="shared" ref="AS35:AT35" si="216">AS20*AS34</f>
        <v>1751.0496594192819</v>
      </c>
      <c r="AT35" s="32">
        <f t="shared" si="216"/>
        <v>1598.4017328075618</v>
      </c>
    </row>
    <row r="36" spans="1:46" s="26" customFormat="1" x14ac:dyDescent="0.25">
      <c r="A36" s="26" t="s">
        <v>35</v>
      </c>
      <c r="F36" s="26">
        <f>MIN(F29,F31,F35)</f>
        <v>4428.9091000378066</v>
      </c>
      <c r="G36" s="26">
        <f t="shared" ref="G36:T36" si="217">MIN(G29,G31,G35)</f>
        <v>3436.5368352000005</v>
      </c>
      <c r="H36" s="26">
        <f t="shared" si="217"/>
        <v>1643.046139653828</v>
      </c>
      <c r="I36" s="26">
        <f t="shared" si="217"/>
        <v>3154.6485881353487</v>
      </c>
      <c r="J36" s="26">
        <f t="shared" si="217"/>
        <v>4000</v>
      </c>
      <c r="K36" s="26">
        <f t="shared" si="217"/>
        <v>1744.6362480000003</v>
      </c>
      <c r="L36" s="26">
        <f t="shared" si="217"/>
        <v>1208.7947129999998</v>
      </c>
      <c r="M36" s="26">
        <f t="shared" si="217"/>
        <v>2417.5894259999995</v>
      </c>
      <c r="N36" s="26">
        <f t="shared" si="217"/>
        <v>2426.4513834465029</v>
      </c>
      <c r="O36" s="26">
        <f t="shared" si="217"/>
        <v>2018.8854699840001</v>
      </c>
      <c r="P36" s="26">
        <f t="shared" si="217"/>
        <v>3000</v>
      </c>
      <c r="Q36" s="26">
        <f t="shared" si="217"/>
        <v>3063.5192851425004</v>
      </c>
      <c r="R36" s="26">
        <f t="shared" si="217"/>
        <v>2271.246153732</v>
      </c>
      <c r="S36" s="26">
        <f t="shared" ref="S36:V36" si="218">MIN(S29,S31,S35)</f>
        <v>3271.2881458530001</v>
      </c>
      <c r="T36" s="26">
        <f t="shared" si="217"/>
        <v>2444.9667577790005</v>
      </c>
      <c r="U36" s="26">
        <f t="shared" si="218"/>
        <v>2803.961267874</v>
      </c>
      <c r="V36" s="26">
        <f t="shared" si="218"/>
        <v>2095.6857923820003</v>
      </c>
      <c r="W36" s="26">
        <f t="shared" ref="W36:AJ36" si="219">MIN(W29,W31,W35)</f>
        <v>2326.8318956710773</v>
      </c>
      <c r="X36" s="26">
        <f t="shared" si="219"/>
        <v>1746.4048269850002</v>
      </c>
      <c r="Y36" s="26">
        <f t="shared" ref="Y36:AB36" si="220">MIN(Y29,Y31,Y35)</f>
        <v>1630.1400669969748</v>
      </c>
      <c r="Z36" s="26">
        <f t="shared" si="220"/>
        <v>1416.5514811463138</v>
      </c>
      <c r="AA36" s="26">
        <f t="shared" si="220"/>
        <v>1500</v>
      </c>
      <c r="AB36" s="26">
        <f t="shared" si="220"/>
        <v>1366.0302455228734</v>
      </c>
      <c r="AC36" s="26">
        <f t="shared" si="219"/>
        <v>800</v>
      </c>
      <c r="AD36" s="26">
        <f t="shared" si="219"/>
        <v>728.5494642788658</v>
      </c>
      <c r="AE36" s="26">
        <f t="shared" ref="AE36:AH36" si="221">MIN(AE29,AE31,AE35)</f>
        <v>4745.1930623999997</v>
      </c>
      <c r="AF36" s="26">
        <f t="shared" si="221"/>
        <v>3576.3596288000003</v>
      </c>
      <c r="AG36" s="26">
        <f t="shared" si="221"/>
        <v>2372.5965311999998</v>
      </c>
      <c r="AH36" s="26">
        <f t="shared" si="221"/>
        <v>1788.1798144000002</v>
      </c>
      <c r="AI36" s="26">
        <f t="shared" si="219"/>
        <v>2809.0771290170128</v>
      </c>
      <c r="AJ36" s="26">
        <f t="shared" si="219"/>
        <v>2506.2430440689982</v>
      </c>
      <c r="AK36" s="26">
        <f t="shared" ref="AK36:AL36" si="222">MIN(AK29,AK31,AK35)</f>
        <v>1356.0037601512288</v>
      </c>
      <c r="AL36" s="26">
        <f t="shared" si="222"/>
        <v>1374.2801639319468</v>
      </c>
      <c r="AM36" s="26">
        <f t="shared" ref="AM36:AN36" si="223">MIN(AM29,AM31,AM35)</f>
        <v>1854.4481280000002</v>
      </c>
      <c r="AN36" s="26">
        <f t="shared" si="223"/>
        <v>1460.4630912000002</v>
      </c>
      <c r="AO36" s="26">
        <f t="shared" ref="AO36:AR36" si="224">MIN(AO29,AO31,AO35)</f>
        <v>2472.5975040000003</v>
      </c>
      <c r="AP36" s="26">
        <f t="shared" si="224"/>
        <v>1947.2841216000002</v>
      </c>
      <c r="AQ36" s="26">
        <f t="shared" si="224"/>
        <v>1591.8633267448013</v>
      </c>
      <c r="AR36" s="26">
        <f t="shared" si="224"/>
        <v>1281.1473400800003</v>
      </c>
      <c r="AS36" s="26">
        <f t="shared" ref="AS36:AT36" si="225">MIN(AS29,AS31,AS35)</f>
        <v>1697.0081169599998</v>
      </c>
      <c r="AT36" s="26">
        <f t="shared" si="225"/>
        <v>1281.1473400800003</v>
      </c>
    </row>
    <row r="37" spans="1:46" x14ac:dyDescent="0.25">
      <c r="A37" s="1" t="s">
        <v>57</v>
      </c>
      <c r="L37" s="7"/>
      <c r="M37" s="7"/>
      <c r="S37" s="7"/>
      <c r="T37" s="7"/>
      <c r="U37" s="7"/>
      <c r="V37" s="7"/>
      <c r="W37" s="7"/>
      <c r="X37" s="7"/>
      <c r="AQ37" s="7"/>
      <c r="AR37" s="7"/>
      <c r="AS37" s="7"/>
      <c r="AT37" s="7"/>
    </row>
    <row r="38" spans="1:46" s="7" customFormat="1" x14ac:dyDescent="0.25">
      <c r="E38" s="32"/>
      <c r="F38" s="32"/>
      <c r="G38" s="32"/>
      <c r="L38"/>
      <c r="M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1" customFormat="1" x14ac:dyDescent="0.25">
      <c r="A39" s="34" t="s">
        <v>36</v>
      </c>
      <c r="B39" s="34"/>
      <c r="C39" s="34"/>
      <c r="D39" s="34"/>
      <c r="E39" s="34"/>
      <c r="F39" s="33"/>
      <c r="G39" s="3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1" spans="1:46" x14ac:dyDescent="0.25">
      <c r="A41" t="s">
        <v>37</v>
      </c>
    </row>
    <row r="42" spans="1:46" x14ac:dyDescent="0.25">
      <c r="A42" t="s">
        <v>38</v>
      </c>
    </row>
    <row r="43" spans="1:46" x14ac:dyDescent="0.25">
      <c r="A43" t="s">
        <v>39</v>
      </c>
    </row>
    <row r="44" spans="1:46" x14ac:dyDescent="0.25">
      <c r="A44" t="s">
        <v>40</v>
      </c>
    </row>
    <row r="45" spans="1:46" x14ac:dyDescent="0.25">
      <c r="A45" t="s">
        <v>41</v>
      </c>
    </row>
    <row r="46" spans="1:46" x14ac:dyDescent="0.25">
      <c r="A46" t="s">
        <v>42</v>
      </c>
    </row>
    <row r="47" spans="1:46" x14ac:dyDescent="0.25">
      <c r="A47" t="s">
        <v>43</v>
      </c>
    </row>
    <row r="48" spans="1:46" x14ac:dyDescent="0.25">
      <c r="A48" t="s">
        <v>44</v>
      </c>
    </row>
    <row r="49" spans="1:7" x14ac:dyDescent="0.25">
      <c r="A49" t="s">
        <v>45</v>
      </c>
    </row>
    <row r="50" spans="1:7" x14ac:dyDescent="0.25">
      <c r="A50" t="s">
        <v>46</v>
      </c>
    </row>
    <row r="51" spans="1:7" x14ac:dyDescent="0.25">
      <c r="A51" t="s">
        <v>47</v>
      </c>
    </row>
    <row r="52" spans="1:7" x14ac:dyDescent="0.25">
      <c r="A52" t="s">
        <v>48</v>
      </c>
    </row>
    <row r="53" spans="1:7" x14ac:dyDescent="0.25">
      <c r="A53" t="s">
        <v>49</v>
      </c>
    </row>
    <row r="54" spans="1:7" x14ac:dyDescent="0.25">
      <c r="A54" t="s">
        <v>50</v>
      </c>
    </row>
    <row r="55" spans="1:7" x14ac:dyDescent="0.25">
      <c r="A55" t="s">
        <v>51</v>
      </c>
    </row>
    <row r="56" spans="1:7" x14ac:dyDescent="0.25">
      <c r="A56" t="s">
        <v>52</v>
      </c>
    </row>
    <row r="57" spans="1:7" x14ac:dyDescent="0.25">
      <c r="A57" s="1" t="s">
        <v>53</v>
      </c>
      <c r="B57" s="1"/>
      <c r="C57" s="1"/>
      <c r="D57" s="1"/>
      <c r="E57" s="1"/>
      <c r="F57" s="1"/>
      <c r="G57" s="1"/>
    </row>
    <row r="58" spans="1:7" x14ac:dyDescent="0.25">
      <c r="A58" s="1" t="s">
        <v>54</v>
      </c>
      <c r="B58" s="1"/>
      <c r="C58" s="1"/>
      <c r="D58" s="1"/>
      <c r="E58" s="1"/>
      <c r="F58" s="1"/>
      <c r="G5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Nande</dc:creator>
  <cp:lastModifiedBy>Nande</cp:lastModifiedBy>
  <dcterms:created xsi:type="dcterms:W3CDTF">2021-04-08T07:58:28Z</dcterms:created>
  <dcterms:modified xsi:type="dcterms:W3CDTF">2022-10-22T08:28:22Z</dcterms:modified>
</cp:coreProperties>
</file>